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305864E\Desktop\CADRE ORGANIQUE\DIMENSIONNEMENT DES EFFECTIFS\DIMMENSIONNEMENT DES POSTES\"/>
    </mc:Choice>
  </mc:AlternateContent>
  <bookViews>
    <workbookView xWindow="0" yWindow="0" windowWidth="28800" windowHeight="12330" activeTab="8"/>
  </bookViews>
  <sheets>
    <sheet name="DDA" sheetId="12" r:id="rId1"/>
    <sheet name="ANTENNE DDA" sheetId="15" r:id="rId2"/>
    <sheet name="DF" sheetId="17" r:id="rId3"/>
    <sheet name="DMG " sheetId="14" r:id="rId4"/>
    <sheet name="DRH " sheetId="11" r:id="rId5"/>
    <sheet name="DSI " sheetId="10" r:id="rId6"/>
    <sheet name="AMATCI" sheetId="19" r:id="rId7"/>
    <sheet name="CMPABB " sheetId="18" r:id="rId8"/>
    <sheet name="FOSAT " sheetId="21" r:id="rId9"/>
    <sheet name="CRAT " sheetId="20" r:id="rId10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1" i="21" l="1"/>
  <c r="H31" i="21" s="1"/>
  <c r="D31" i="21"/>
  <c r="H30" i="21"/>
  <c r="H29" i="21"/>
  <c r="H28" i="21"/>
  <c r="F28" i="21"/>
  <c r="H27" i="21"/>
  <c r="F27" i="21"/>
  <c r="H26" i="21"/>
  <c r="F26" i="21"/>
  <c r="H25" i="21"/>
  <c r="F25" i="21"/>
  <c r="H24" i="21"/>
  <c r="F24" i="21"/>
  <c r="H23" i="21"/>
  <c r="F23" i="21"/>
  <c r="H22" i="21"/>
  <c r="F22" i="21"/>
  <c r="H21" i="21"/>
  <c r="F21" i="21"/>
  <c r="H20" i="21"/>
  <c r="F20" i="21"/>
  <c r="H19" i="21"/>
  <c r="F19" i="21"/>
  <c r="H18" i="21"/>
  <c r="F18" i="21"/>
  <c r="H17" i="21"/>
  <c r="F17" i="21"/>
  <c r="H16" i="21"/>
  <c r="F16" i="21"/>
  <c r="H15" i="21"/>
  <c r="F15" i="21"/>
  <c r="H14" i="21"/>
  <c r="F14" i="21"/>
  <c r="H13" i="21"/>
  <c r="F13" i="21"/>
  <c r="H12" i="21"/>
  <c r="F12" i="21"/>
  <c r="H11" i="21"/>
  <c r="F11" i="21"/>
  <c r="H10" i="21"/>
  <c r="F10" i="21"/>
  <c r="H9" i="21"/>
  <c r="F9" i="21"/>
  <c r="H8" i="21"/>
  <c r="F8" i="21"/>
  <c r="H7" i="21"/>
  <c r="F7" i="21"/>
  <c r="H6" i="21"/>
  <c r="F6" i="21"/>
  <c r="H5" i="21"/>
  <c r="F5" i="21"/>
  <c r="H4" i="21"/>
  <c r="H20" i="14" l="1"/>
  <c r="H19" i="14"/>
  <c r="F22" i="17" l="1"/>
  <c r="F23" i="17"/>
  <c r="F24" i="17"/>
  <c r="F25" i="17"/>
  <c r="F26" i="17"/>
  <c r="F27" i="17"/>
  <c r="F28" i="17"/>
  <c r="F29" i="17"/>
  <c r="F30" i="17"/>
  <c r="F31" i="17"/>
  <c r="F32" i="17"/>
  <c r="F33" i="17"/>
  <c r="F34" i="17"/>
  <c r="F35" i="17"/>
  <c r="F36" i="17"/>
  <c r="D51" i="11" l="1"/>
  <c r="G30" i="18" l="1"/>
  <c r="H6" i="18"/>
  <c r="H7" i="18"/>
  <c r="H8" i="18"/>
  <c r="H9" i="18"/>
  <c r="H10" i="18"/>
  <c r="H11" i="18"/>
  <c r="H12" i="18"/>
  <c r="H13" i="18"/>
  <c r="H14" i="18"/>
  <c r="H15" i="18"/>
  <c r="H16" i="18"/>
  <c r="H17" i="18"/>
  <c r="H18" i="18"/>
  <c r="H19" i="18"/>
  <c r="H20" i="18"/>
  <c r="H21" i="18"/>
  <c r="H22" i="18"/>
  <c r="H23" i="18"/>
  <c r="H24" i="18"/>
  <c r="H25" i="18"/>
  <c r="H26" i="18"/>
  <c r="H27" i="18"/>
  <c r="H28" i="18"/>
  <c r="H29" i="18"/>
  <c r="H5" i="18"/>
  <c r="D62" i="14" l="1"/>
  <c r="G62" i="14"/>
  <c r="H5" i="14"/>
  <c r="H6" i="14"/>
  <c r="H7" i="14"/>
  <c r="H8" i="14"/>
  <c r="H9" i="14"/>
  <c r="H10" i="14"/>
  <c r="H11" i="14"/>
  <c r="H12" i="14"/>
  <c r="H13" i="14"/>
  <c r="H14" i="14"/>
  <c r="H15" i="14"/>
  <c r="H16" i="14"/>
  <c r="H17" i="14"/>
  <c r="H18" i="14"/>
  <c r="H21" i="14"/>
  <c r="H22" i="14"/>
  <c r="H23" i="14"/>
  <c r="H24" i="14"/>
  <c r="H25" i="14"/>
  <c r="H26" i="14"/>
  <c r="H27" i="14"/>
  <c r="H28" i="14"/>
  <c r="H29" i="14"/>
  <c r="H30" i="14"/>
  <c r="H31" i="14"/>
  <c r="H32" i="14"/>
  <c r="H33" i="14"/>
  <c r="H34" i="14"/>
  <c r="H35" i="14"/>
  <c r="H36" i="14"/>
  <c r="H37" i="14"/>
  <c r="H38" i="14"/>
  <c r="H39" i="14"/>
  <c r="H40" i="14"/>
  <c r="H41" i="14"/>
  <c r="H42" i="14"/>
  <c r="H43" i="14"/>
  <c r="H44" i="14"/>
  <c r="H45" i="14"/>
  <c r="H46" i="14"/>
  <c r="H47" i="14"/>
  <c r="H48" i="14"/>
  <c r="H49" i="14"/>
  <c r="H50" i="14"/>
  <c r="H51" i="14"/>
  <c r="H52" i="14"/>
  <c r="H53" i="14"/>
  <c r="H54" i="14"/>
  <c r="H55" i="14"/>
  <c r="H56" i="14"/>
  <c r="H57" i="14"/>
  <c r="H58" i="14"/>
  <c r="H59" i="14"/>
  <c r="H60" i="14"/>
  <c r="H61" i="14"/>
  <c r="H4" i="14"/>
  <c r="G14" i="15"/>
  <c r="E14" i="15"/>
  <c r="D14" i="15"/>
  <c r="C14" i="15"/>
  <c r="H13" i="15"/>
  <c r="F13" i="15"/>
  <c r="H12" i="15"/>
  <c r="F12" i="15"/>
  <c r="H11" i="15"/>
  <c r="F11" i="15"/>
  <c r="H10" i="15"/>
  <c r="F10" i="15"/>
  <c r="H9" i="15"/>
  <c r="F9" i="15"/>
  <c r="H8" i="15"/>
  <c r="F8" i="15"/>
  <c r="H7" i="15"/>
  <c r="F7" i="15"/>
  <c r="H6" i="15"/>
  <c r="F6" i="15"/>
  <c r="H5" i="15"/>
  <c r="F5" i="15"/>
  <c r="G70" i="12"/>
  <c r="D70" i="12"/>
  <c r="H69" i="12"/>
  <c r="F69" i="12"/>
  <c r="H68" i="12"/>
  <c r="F68" i="12"/>
  <c r="H67" i="12"/>
  <c r="F67" i="12"/>
  <c r="H66" i="12"/>
  <c r="F66" i="12"/>
  <c r="H65" i="12"/>
  <c r="F65" i="12"/>
  <c r="H64" i="12"/>
  <c r="F64" i="12"/>
  <c r="H63" i="12"/>
  <c r="F63" i="12"/>
  <c r="H62" i="12"/>
  <c r="F62" i="12"/>
  <c r="H61" i="12"/>
  <c r="F61" i="12"/>
  <c r="H60" i="12"/>
  <c r="F60" i="12"/>
  <c r="H59" i="12"/>
  <c r="F59" i="12"/>
  <c r="H58" i="12"/>
  <c r="F58" i="12"/>
  <c r="H57" i="12"/>
  <c r="F57" i="12"/>
  <c r="H56" i="12"/>
  <c r="F56" i="12"/>
  <c r="H55" i="12"/>
  <c r="F55" i="12"/>
  <c r="H54" i="12"/>
  <c r="F54" i="12"/>
  <c r="H53" i="12"/>
  <c r="F53" i="12"/>
  <c r="H52" i="12"/>
  <c r="F52" i="12"/>
  <c r="H51" i="12"/>
  <c r="F51" i="12"/>
  <c r="H50" i="12"/>
  <c r="F50" i="12"/>
  <c r="H49" i="12"/>
  <c r="F49" i="12"/>
  <c r="H48" i="12"/>
  <c r="F48" i="12"/>
  <c r="H47" i="12"/>
  <c r="F47" i="12"/>
  <c r="H46" i="12"/>
  <c r="F46" i="12"/>
  <c r="H45" i="12"/>
  <c r="F45" i="12"/>
  <c r="H44" i="12"/>
  <c r="F44" i="12"/>
  <c r="H43" i="12"/>
  <c r="F43" i="12"/>
  <c r="H42" i="12"/>
  <c r="F42" i="12"/>
  <c r="H41" i="12"/>
  <c r="F41" i="12"/>
  <c r="H40" i="12"/>
  <c r="F40" i="12"/>
  <c r="H39" i="12"/>
  <c r="F39" i="12"/>
  <c r="H38" i="12"/>
  <c r="F38" i="12"/>
  <c r="H37" i="12"/>
  <c r="F37" i="12"/>
  <c r="H36" i="12"/>
  <c r="F36" i="12"/>
  <c r="H35" i="12"/>
  <c r="F35" i="12"/>
  <c r="H34" i="12"/>
  <c r="F34" i="12"/>
  <c r="H33" i="12"/>
  <c r="F33" i="12"/>
  <c r="H32" i="12"/>
  <c r="F32" i="12"/>
  <c r="H31" i="12"/>
  <c r="F31" i="12"/>
  <c r="H30" i="12"/>
  <c r="F30" i="12"/>
  <c r="H29" i="12"/>
  <c r="F29" i="12"/>
  <c r="H28" i="12"/>
  <c r="F28" i="12"/>
  <c r="H27" i="12"/>
  <c r="F27" i="12"/>
  <c r="H26" i="12"/>
  <c r="F26" i="12"/>
  <c r="H25" i="12"/>
  <c r="F25" i="12"/>
  <c r="H24" i="12"/>
  <c r="F24" i="12"/>
  <c r="H23" i="12"/>
  <c r="F23" i="12"/>
  <c r="H22" i="12"/>
  <c r="F22" i="12"/>
  <c r="H21" i="12"/>
  <c r="F21" i="12"/>
  <c r="H20" i="12"/>
  <c r="F20" i="12"/>
  <c r="H19" i="12"/>
  <c r="F19" i="12"/>
  <c r="H18" i="12"/>
  <c r="F18" i="12"/>
  <c r="H17" i="12"/>
  <c r="H16" i="12"/>
  <c r="H15" i="12"/>
  <c r="H14" i="12"/>
  <c r="H13" i="12"/>
  <c r="H12" i="12"/>
  <c r="H11" i="12"/>
  <c r="H10" i="12"/>
  <c r="H9" i="12"/>
  <c r="H8" i="12"/>
  <c r="H7" i="12"/>
  <c r="H6" i="12"/>
  <c r="H5" i="12"/>
  <c r="H4" i="12"/>
  <c r="H62" i="14" l="1"/>
  <c r="H14" i="15"/>
  <c r="F14" i="15"/>
  <c r="H70" i="12"/>
  <c r="H30" i="18" l="1"/>
  <c r="D30" i="18"/>
  <c r="C30" i="18"/>
  <c r="F29" i="18"/>
  <c r="F28" i="18"/>
  <c r="F27" i="18"/>
  <c r="F26" i="18"/>
  <c r="F25" i="18"/>
  <c r="F24" i="18"/>
  <c r="F23" i="18"/>
  <c r="F22" i="18"/>
  <c r="F21" i="18"/>
  <c r="F20" i="18"/>
  <c r="F19" i="18"/>
  <c r="F18" i="18"/>
  <c r="F17" i="18"/>
  <c r="F16" i="18"/>
  <c r="F15" i="18"/>
  <c r="F14" i="18"/>
  <c r="F13" i="18"/>
  <c r="F12" i="18"/>
  <c r="F11" i="18"/>
  <c r="F10" i="18"/>
  <c r="F9" i="18"/>
  <c r="F8" i="18"/>
  <c r="F7" i="18"/>
  <c r="F6" i="18"/>
  <c r="F5" i="18"/>
  <c r="F61" i="14"/>
  <c r="F60" i="14"/>
  <c r="F59" i="14"/>
  <c r="F58" i="14"/>
  <c r="F57" i="14"/>
  <c r="F56" i="14"/>
  <c r="F55" i="14"/>
  <c r="F54" i="14"/>
  <c r="F53" i="14"/>
  <c r="F52" i="14"/>
  <c r="F51" i="14"/>
  <c r="F50" i="14"/>
  <c r="F49" i="14"/>
  <c r="F48" i="14"/>
  <c r="F47" i="14"/>
  <c r="F46" i="14"/>
  <c r="F45" i="14"/>
  <c r="F44" i="14"/>
  <c r="F43" i="14"/>
  <c r="F42" i="14"/>
  <c r="F41" i="14"/>
  <c r="F40" i="14"/>
  <c r="F39" i="14"/>
  <c r="F38" i="14"/>
  <c r="F37" i="14"/>
  <c r="F36" i="14"/>
  <c r="F35" i="14"/>
  <c r="F34" i="14"/>
  <c r="F33" i="14"/>
  <c r="F32" i="14"/>
  <c r="F31" i="14"/>
  <c r="F30" i="14"/>
  <c r="F29" i="14"/>
  <c r="F28" i="14"/>
  <c r="F27" i="14"/>
  <c r="F26" i="14"/>
  <c r="F25" i="14"/>
  <c r="F24" i="14"/>
  <c r="F23" i="14"/>
  <c r="F22" i="14"/>
  <c r="F21" i="14"/>
  <c r="F30" i="18" l="1"/>
  <c r="F34" i="19"/>
  <c r="H34" i="19"/>
  <c r="G40" i="20" l="1"/>
  <c r="H40" i="20" s="1"/>
  <c r="D40" i="20"/>
  <c r="H39" i="20"/>
  <c r="H38" i="20"/>
  <c r="H37" i="20"/>
  <c r="H36" i="20"/>
  <c r="H35" i="20"/>
  <c r="H34" i="20"/>
  <c r="H33" i="20"/>
  <c r="H32" i="20"/>
  <c r="H31" i="20"/>
  <c r="H30" i="20"/>
  <c r="F30" i="20"/>
  <c r="H29" i="20"/>
  <c r="H28" i="20"/>
  <c r="H27" i="20"/>
  <c r="H26" i="20"/>
  <c r="H25" i="20"/>
  <c r="H24" i="20"/>
  <c r="H23" i="20"/>
  <c r="H22" i="20"/>
  <c r="H21" i="20"/>
  <c r="H20" i="20"/>
  <c r="H19" i="20"/>
  <c r="H18" i="20"/>
  <c r="H17" i="20"/>
  <c r="H16" i="20"/>
  <c r="H15" i="20"/>
  <c r="H14" i="20"/>
  <c r="H13" i="20"/>
  <c r="H12" i="20"/>
  <c r="H11" i="20"/>
  <c r="H10" i="20"/>
  <c r="H9" i="20"/>
  <c r="H8" i="20"/>
  <c r="H7" i="20"/>
  <c r="H6" i="20"/>
  <c r="H5" i="20"/>
  <c r="H4" i="20"/>
  <c r="G62" i="19"/>
  <c r="D62" i="19"/>
  <c r="H61" i="19"/>
  <c r="F61" i="19"/>
  <c r="H60" i="19"/>
  <c r="F60" i="19"/>
  <c r="H59" i="19"/>
  <c r="F59" i="19"/>
  <c r="H58" i="19"/>
  <c r="F58" i="19"/>
  <c r="H57" i="19"/>
  <c r="F57" i="19"/>
  <c r="H56" i="19"/>
  <c r="F56" i="19"/>
  <c r="H55" i="19"/>
  <c r="F55" i="19"/>
  <c r="H54" i="19"/>
  <c r="F54" i="19"/>
  <c r="H53" i="19"/>
  <c r="F53" i="19"/>
  <c r="H52" i="19"/>
  <c r="F52" i="19"/>
  <c r="H51" i="19"/>
  <c r="F51" i="19"/>
  <c r="H50" i="19"/>
  <c r="F50" i="19"/>
  <c r="H49" i="19"/>
  <c r="F49" i="19"/>
  <c r="H48" i="19"/>
  <c r="F48" i="19"/>
  <c r="H47" i="19"/>
  <c r="F47" i="19"/>
  <c r="H46" i="19"/>
  <c r="F46" i="19"/>
  <c r="H45" i="19"/>
  <c r="F45" i="19"/>
  <c r="H44" i="19"/>
  <c r="F44" i="19"/>
  <c r="H43" i="19"/>
  <c r="F43" i="19"/>
  <c r="H42" i="19"/>
  <c r="F42" i="19"/>
  <c r="H41" i="19"/>
  <c r="F41" i="19"/>
  <c r="H40" i="19"/>
  <c r="F40" i="19"/>
  <c r="H39" i="19"/>
  <c r="F39" i="19"/>
  <c r="H38" i="19"/>
  <c r="F38" i="19"/>
  <c r="H37" i="19"/>
  <c r="F37" i="19"/>
  <c r="H36" i="19"/>
  <c r="F36" i="19"/>
  <c r="H35" i="19"/>
  <c r="F35" i="19"/>
  <c r="H33" i="19"/>
  <c r="F33" i="19"/>
  <c r="H32" i="19"/>
  <c r="F32" i="19"/>
  <c r="H31" i="19"/>
  <c r="F31" i="19"/>
  <c r="H30" i="19"/>
  <c r="F30" i="19"/>
  <c r="H29" i="19"/>
  <c r="F29" i="19"/>
  <c r="H28" i="19"/>
  <c r="F28" i="19"/>
  <c r="H27" i="19"/>
  <c r="F27" i="19"/>
  <c r="H26" i="19"/>
  <c r="F26" i="19"/>
  <c r="H25" i="19"/>
  <c r="F25" i="19"/>
  <c r="H24" i="19"/>
  <c r="F24" i="19"/>
  <c r="H23" i="19"/>
  <c r="F23" i="19"/>
  <c r="H22" i="19"/>
  <c r="F22" i="19"/>
  <c r="H21" i="19"/>
  <c r="F21" i="19"/>
  <c r="H20" i="19"/>
  <c r="F20" i="19"/>
  <c r="H19" i="19"/>
  <c r="F19" i="19"/>
  <c r="H18" i="19"/>
  <c r="F18" i="19"/>
  <c r="H17" i="19"/>
  <c r="F17" i="19"/>
  <c r="H16" i="19"/>
  <c r="H15" i="19"/>
  <c r="H14" i="19"/>
  <c r="H13" i="19"/>
  <c r="H12" i="19"/>
  <c r="H11" i="19"/>
  <c r="H10" i="19"/>
  <c r="H9" i="19"/>
  <c r="H8" i="19"/>
  <c r="H7" i="19"/>
  <c r="H6" i="19"/>
  <c r="H5" i="19"/>
  <c r="H4" i="19"/>
  <c r="G37" i="17"/>
  <c r="D37" i="17"/>
  <c r="H36" i="17"/>
  <c r="H35" i="17"/>
  <c r="H33" i="17"/>
  <c r="H32" i="17"/>
  <c r="H31" i="17"/>
  <c r="H30" i="17"/>
  <c r="H29" i="17"/>
  <c r="H28" i="17"/>
  <c r="H27" i="17"/>
  <c r="H26" i="17"/>
  <c r="H25" i="17"/>
  <c r="H24" i="17"/>
  <c r="H23" i="17"/>
  <c r="H22" i="17"/>
  <c r="H21" i="17"/>
  <c r="F21" i="17"/>
  <c r="H20" i="17"/>
  <c r="H19" i="17"/>
  <c r="H18" i="17"/>
  <c r="H17" i="17"/>
  <c r="H16" i="17"/>
  <c r="H15" i="17"/>
  <c r="H14" i="17"/>
  <c r="H13" i="17"/>
  <c r="H12" i="17"/>
  <c r="H11" i="17"/>
  <c r="H10" i="17"/>
  <c r="H9" i="17"/>
  <c r="H8" i="17"/>
  <c r="H7" i="17"/>
  <c r="H6" i="17"/>
  <c r="H4" i="11"/>
  <c r="H5" i="11"/>
  <c r="H6" i="11"/>
  <c r="H7" i="11"/>
  <c r="H51" i="11" s="1"/>
  <c r="H8" i="11"/>
  <c r="H9" i="11"/>
  <c r="H10" i="11"/>
  <c r="H11" i="11"/>
  <c r="H12" i="11"/>
  <c r="H13" i="11"/>
  <c r="H14" i="11"/>
  <c r="H15" i="11"/>
  <c r="H16" i="11"/>
  <c r="H17" i="11"/>
  <c r="H18" i="11"/>
  <c r="H19" i="11"/>
  <c r="H20" i="11"/>
  <c r="F21" i="11"/>
  <c r="H21" i="11"/>
  <c r="F22" i="11"/>
  <c r="H22" i="11"/>
  <c r="F23" i="11"/>
  <c r="H23" i="11"/>
  <c r="F24" i="11"/>
  <c r="H24" i="11"/>
  <c r="F25" i="11"/>
  <c r="H25" i="11"/>
  <c r="F26" i="11"/>
  <c r="H26" i="11"/>
  <c r="F27" i="11"/>
  <c r="H27" i="11"/>
  <c r="F28" i="11"/>
  <c r="H28" i="11"/>
  <c r="F29" i="11"/>
  <c r="H29" i="11"/>
  <c r="F30" i="11"/>
  <c r="H30" i="11"/>
  <c r="F31" i="11"/>
  <c r="H31" i="11"/>
  <c r="F32" i="11"/>
  <c r="H32" i="11"/>
  <c r="F33" i="11"/>
  <c r="H33" i="11"/>
  <c r="F34" i="11"/>
  <c r="H34" i="11"/>
  <c r="F35" i="11"/>
  <c r="H35" i="11"/>
  <c r="F36" i="11"/>
  <c r="H36" i="11"/>
  <c r="F37" i="11"/>
  <c r="H37" i="11"/>
  <c r="F38" i="11"/>
  <c r="H38" i="11"/>
  <c r="F39" i="11"/>
  <c r="H39" i="11"/>
  <c r="F40" i="11"/>
  <c r="H40" i="11"/>
  <c r="F41" i="11"/>
  <c r="H41" i="11"/>
  <c r="F42" i="11"/>
  <c r="H42" i="11"/>
  <c r="F43" i="11"/>
  <c r="H43" i="11"/>
  <c r="F44" i="11"/>
  <c r="H44" i="11"/>
  <c r="F45" i="11"/>
  <c r="H45" i="11"/>
  <c r="F46" i="11"/>
  <c r="H46" i="11"/>
  <c r="F47" i="11"/>
  <c r="H47" i="11"/>
  <c r="F48" i="11"/>
  <c r="H48" i="11"/>
  <c r="F49" i="11"/>
  <c r="H49" i="11"/>
  <c r="F50" i="11"/>
  <c r="H50" i="11"/>
  <c r="E51" i="11"/>
  <c r="F51" i="11"/>
  <c r="G51" i="11"/>
  <c r="G63" i="10"/>
  <c r="D63" i="10"/>
  <c r="H62" i="10"/>
  <c r="F62" i="10"/>
  <c r="H61" i="10"/>
  <c r="F61" i="10"/>
  <c r="H60" i="10"/>
  <c r="F60" i="10"/>
  <c r="H59" i="10"/>
  <c r="F59" i="10"/>
  <c r="H58" i="10"/>
  <c r="H57" i="10"/>
  <c r="F57" i="10"/>
  <c r="H56" i="10"/>
  <c r="F56" i="10"/>
  <c r="H55" i="10"/>
  <c r="H54" i="10"/>
  <c r="F54" i="10"/>
  <c r="H53" i="10"/>
  <c r="F53" i="10"/>
  <c r="H52" i="10"/>
  <c r="F52" i="10"/>
  <c r="H51" i="10"/>
  <c r="F51" i="10"/>
  <c r="H50" i="10"/>
  <c r="F50" i="10"/>
  <c r="H49" i="10"/>
  <c r="H48" i="10"/>
  <c r="F48" i="10"/>
  <c r="H47" i="10"/>
  <c r="F47" i="10"/>
  <c r="H46" i="10"/>
  <c r="F46" i="10"/>
  <c r="H45" i="10"/>
  <c r="F45" i="10"/>
  <c r="H44" i="10"/>
  <c r="F44" i="10"/>
  <c r="H43" i="10"/>
  <c r="F43" i="10"/>
  <c r="H42" i="10"/>
  <c r="F42" i="10"/>
  <c r="H41" i="10"/>
  <c r="F41" i="10"/>
  <c r="H40" i="10"/>
  <c r="F40" i="10"/>
  <c r="H39" i="10"/>
  <c r="F39" i="10"/>
  <c r="H38" i="10"/>
  <c r="F38" i="10"/>
  <c r="H37" i="10"/>
  <c r="H36" i="10"/>
  <c r="F36" i="10"/>
  <c r="H35" i="10"/>
  <c r="F35" i="10"/>
  <c r="H34" i="10"/>
  <c r="F34" i="10"/>
  <c r="H33" i="10"/>
  <c r="H32" i="10"/>
  <c r="F32" i="10"/>
  <c r="H31" i="10"/>
  <c r="H30" i="10"/>
  <c r="F30" i="10"/>
  <c r="H29" i="10"/>
  <c r="F29" i="10"/>
  <c r="H28" i="10"/>
  <c r="F28" i="10"/>
  <c r="H27" i="10"/>
  <c r="F27" i="10"/>
  <c r="H26" i="10"/>
  <c r="F26" i="10"/>
  <c r="H25" i="10"/>
  <c r="F25" i="10"/>
  <c r="H24" i="10"/>
  <c r="F24" i="10"/>
  <c r="H23" i="10"/>
  <c r="F23" i="10"/>
  <c r="H22" i="10"/>
  <c r="F22" i="10"/>
  <c r="H21" i="10"/>
  <c r="H20" i="10"/>
  <c r="H19" i="10"/>
  <c r="H18" i="10"/>
  <c r="H16" i="10"/>
  <c r="H15" i="10"/>
  <c r="H14" i="10"/>
  <c r="H12" i="10"/>
  <c r="H11" i="10"/>
  <c r="H10" i="10"/>
  <c r="H9" i="10"/>
  <c r="H8" i="10"/>
  <c r="H7" i="10"/>
  <c r="H6" i="10"/>
  <c r="H5" i="10"/>
  <c r="H63" i="10" l="1"/>
  <c r="H62" i="19"/>
  <c r="H37" i="17"/>
</calcChain>
</file>

<file path=xl/sharedStrings.xml><?xml version="1.0" encoding="utf-8"?>
<sst xmlns="http://schemas.openxmlformats.org/spreadsheetml/2006/main" count="682" uniqueCount="475">
  <si>
    <t>TOTAL</t>
  </si>
  <si>
    <t>Chauffeur de liaison</t>
  </si>
  <si>
    <t>Chauffeur DSI</t>
  </si>
  <si>
    <t>Chargé de l'open data</t>
  </si>
  <si>
    <t>Chargé des tests</t>
  </si>
  <si>
    <t>Chargé des intégrations</t>
  </si>
  <si>
    <t>Chef de service intégration</t>
  </si>
  <si>
    <t>Intégration</t>
  </si>
  <si>
    <t>Chargé de la technologie</t>
  </si>
  <si>
    <t>Chef de service technologie</t>
  </si>
  <si>
    <t>Technologie</t>
  </si>
  <si>
    <t>Chef de service innovation</t>
  </si>
  <si>
    <t>Innovation</t>
  </si>
  <si>
    <t>Chargé des technologies financières</t>
  </si>
  <si>
    <t>Chef de service technologies financières</t>
  </si>
  <si>
    <t>Technologies financières ( fin Tech )</t>
  </si>
  <si>
    <t>Charge des tests et conformités</t>
  </si>
  <si>
    <t>Chef de service tests et conformités</t>
  </si>
  <si>
    <t>Tests et conformités</t>
  </si>
  <si>
    <t>Charge du suivi des projets</t>
  </si>
  <si>
    <t>Chef de service suivi des projets</t>
  </si>
  <si>
    <t>Suivi des projets</t>
  </si>
  <si>
    <t>Chargé du suivi des applications comptables et de trésorerie de l'état</t>
  </si>
  <si>
    <t>Chef de service de suivi des applications comptables et de trésorerie de l'Etat</t>
  </si>
  <si>
    <t>Suivi des applications comptables et de Trésorerie de l'Etat</t>
  </si>
  <si>
    <t>Charge du développement</t>
  </si>
  <si>
    <t>Chef de service développement</t>
  </si>
  <si>
    <t>Développement</t>
  </si>
  <si>
    <t>Charge de l'étude et conception</t>
  </si>
  <si>
    <t>Chef de service étude et conception</t>
  </si>
  <si>
    <t>Etudes et conception</t>
  </si>
  <si>
    <t>Charge de l'infrastructure</t>
  </si>
  <si>
    <t>Chef de service infrastructure</t>
  </si>
  <si>
    <t>Infrastructure</t>
  </si>
  <si>
    <t>Charge du câblage</t>
  </si>
  <si>
    <t>Chef de service câblage</t>
  </si>
  <si>
    <t>Câblage</t>
  </si>
  <si>
    <t>Charge de la gestion du parc</t>
  </si>
  <si>
    <t>Chef de service gestion du parc</t>
  </si>
  <si>
    <t>Gestion du parc</t>
  </si>
  <si>
    <t>Chargé du réseau</t>
  </si>
  <si>
    <t>Chef  du réseau</t>
  </si>
  <si>
    <t>Réseau</t>
  </si>
  <si>
    <t>Charge du support aux utilisateurs</t>
  </si>
  <si>
    <t>Chef de service support aux utilisateurs</t>
  </si>
  <si>
    <t>Support aux utilisateurs</t>
  </si>
  <si>
    <t>Chargé de l'administration des bases de données</t>
  </si>
  <si>
    <t>Chef de service administration des bases de données</t>
  </si>
  <si>
    <t>Administration des bases de données</t>
  </si>
  <si>
    <t>Chargé des administrations du système</t>
  </si>
  <si>
    <t>Chef de service administration système</t>
  </si>
  <si>
    <t>Administration système</t>
  </si>
  <si>
    <t>Charge de l'exploitation des applications</t>
  </si>
  <si>
    <t>Chef de service</t>
  </si>
  <si>
    <t>Exploitation des applications</t>
  </si>
  <si>
    <t>Charge de sécurité, protection des données et des accès</t>
  </si>
  <si>
    <t>Chef de sécurité</t>
  </si>
  <si>
    <t>Sécurité, protection des données et des accès</t>
  </si>
  <si>
    <t>Charge de référentiel</t>
  </si>
  <si>
    <t>Charge de architectures</t>
  </si>
  <si>
    <t>Charge de suivi projets</t>
  </si>
  <si>
    <t>Chef de service gouvernance des projets IT</t>
  </si>
  <si>
    <t>Gouvernance des projets IT</t>
  </si>
  <si>
    <t>Chargé des ressources humaines et moyens généraux</t>
  </si>
  <si>
    <t>Chef de service ressources humaines et moyens généraux</t>
  </si>
  <si>
    <t>Ressources humaines et moyens généraux</t>
  </si>
  <si>
    <t>Charge de la qualité, contrôle interne et écoute client</t>
  </si>
  <si>
    <t>Qualité, contrôle interne et écoute client</t>
  </si>
  <si>
    <t>Chef de service information documentées</t>
  </si>
  <si>
    <t>Information documentées</t>
  </si>
  <si>
    <t>Chef de service courrier</t>
  </si>
  <si>
    <t>Courrier</t>
  </si>
  <si>
    <t>Charge du secrétariat</t>
  </si>
  <si>
    <t>Chef de service secrétariat</t>
  </si>
  <si>
    <t>Secrétariat</t>
  </si>
  <si>
    <t>Sous-directeur du Numérique, de l’lnnovation et de l’lntégration Technologique</t>
  </si>
  <si>
    <t>Sous-directeur des Etudes et de Développement des Applications</t>
  </si>
  <si>
    <t>Sous-directeur du Réseau et de l'lnfrastructure</t>
  </si>
  <si>
    <t>Sous-directeur de la production, de l’Exploitation et du Support</t>
  </si>
  <si>
    <t>Directeur des Systèmes d’lnformation</t>
  </si>
  <si>
    <t>ECART (V1/V2)</t>
  </si>
  <si>
    <t>Effectif validé</t>
  </si>
  <si>
    <t>Effectif défini par la charge de travail</t>
  </si>
  <si>
    <t>Charge de travail annuelle (heures)</t>
  </si>
  <si>
    <t>Effectif proposé par le groupe de travail</t>
  </si>
  <si>
    <t>Effectif existant</t>
  </si>
  <si>
    <t>Poste de travail</t>
  </si>
  <si>
    <t>Service</t>
  </si>
  <si>
    <t>TABLEAU SYNOPTIQUE DES RESULTATS DE LA PESEE DES POSTES DE LA DSI</t>
  </si>
  <si>
    <t>Chef de Service Gestion et Animation de l'Institut</t>
  </si>
  <si>
    <t>Service Gestion et Animation de l'Institut</t>
  </si>
  <si>
    <t>Chef de Service Formations Multimédia</t>
  </si>
  <si>
    <t>Service des Formations Multimédia</t>
  </si>
  <si>
    <t>Chargé de l'Evaluation de la formation continue</t>
  </si>
  <si>
    <t>Chef de Service Suivi-Evaluation de la Formation Continue</t>
  </si>
  <si>
    <t>Service Suivi-Evaluation de la Formation Continue</t>
  </si>
  <si>
    <t>Chargé de l'Exécution des Formations</t>
  </si>
  <si>
    <t>Chef de Service Exécution des Formations</t>
  </si>
  <si>
    <t>Service Exécution des Formation</t>
  </si>
  <si>
    <t>Chargé de l'Identification et de la Planification des besoins de formation</t>
  </si>
  <si>
    <t>Chef de Service Identification et Planification des besoins de formation</t>
  </si>
  <si>
    <t>Service Identification et Planification des besoins de Formation</t>
  </si>
  <si>
    <t>Chargé du Suivi-Evaluation de la formation initiale</t>
  </si>
  <si>
    <t>Chef de Service Suivi-Evaluation de la Formation Initiale</t>
  </si>
  <si>
    <t>Service Suivi-Evaluation de la Formation Initiale</t>
  </si>
  <si>
    <t>Chargé de la Planification et de la Gestion des Stages</t>
  </si>
  <si>
    <t>Chef de Service Planification et Gestion des Stages</t>
  </si>
  <si>
    <t>Service Planification et Gestion des Stages</t>
  </si>
  <si>
    <t>Chargé de la Planification, du Suivi administratif et de la Pédagogie</t>
  </si>
  <si>
    <t>Chef de Service Planification, Suivi administratif et Pédagogique</t>
  </si>
  <si>
    <t>Service Planification, Suivi administratif et Pédagogique</t>
  </si>
  <si>
    <t>Chargé de la qualité et du Contrôle Interne  et  l'Écoute Client</t>
  </si>
  <si>
    <t>Chef de Service Qualité, Contrôle Interne et Écoute Client</t>
  </si>
  <si>
    <t>Service Qualité, Contrôle Interne et Ecoute Client</t>
  </si>
  <si>
    <t xml:space="preserve">Chauffeur de liaison </t>
  </si>
  <si>
    <t>Chaffeur du Directeur</t>
  </si>
  <si>
    <t>Chargé des Ressources Humaines et des Moyens Généraux</t>
  </si>
  <si>
    <t>Chef de Service Ressources Humaines et Moyens Généraux</t>
  </si>
  <si>
    <t>Service Ressources Humaines et Moyens Généraux</t>
  </si>
  <si>
    <t>Chargé des Informations documentées</t>
  </si>
  <si>
    <t>Chef de Service Informations Documentées</t>
  </si>
  <si>
    <t>Service Informations Documentées</t>
  </si>
  <si>
    <t>Chargé du courrier</t>
  </si>
  <si>
    <t>Chef de Service courrier</t>
  </si>
  <si>
    <t>Service Courrier</t>
  </si>
  <si>
    <t xml:space="preserve">Secrétaire </t>
  </si>
  <si>
    <t>Chef de Service Secrétariat</t>
  </si>
  <si>
    <t>Service Secrétariat</t>
  </si>
  <si>
    <t>Sous-directeur de la Formation Continue</t>
  </si>
  <si>
    <t>Sous-directeur de la Formation lnitiale</t>
  </si>
  <si>
    <t>Directeur de la Formation</t>
  </si>
  <si>
    <t>TABLEAU SYNOPTIQUE DES RESULTATS DE LA PESEE DES POSTES DE LA DIRECTION DE LA FORMATION (DF)</t>
  </si>
  <si>
    <t>Chauffeur de la DDA</t>
  </si>
  <si>
    <t>Agent chargé de la gestion des utilisateurs et des accès</t>
  </si>
  <si>
    <t>Administration des bases de donnes documentaires</t>
  </si>
  <si>
    <t>Service Acquisition et Traitement de l’Information Documentaire</t>
  </si>
  <si>
    <t>Archives des Postes Comptables Déconcentrés</t>
  </si>
  <si>
    <t>Archives des Directions Centrales et des Postes Comptables Généraux</t>
  </si>
  <si>
    <t>Charge de la gestion des versements</t>
  </si>
  <si>
    <t>Archives Centrales</t>
  </si>
  <si>
    <t>Documentation Administrative</t>
  </si>
  <si>
    <t>Gestion des fonds</t>
  </si>
  <si>
    <t>Elaboration des produits documentaires</t>
  </si>
  <si>
    <t>Marketing de l’Information Documentaire</t>
  </si>
  <si>
    <t>Service Réseaux Documentaires et Veille</t>
  </si>
  <si>
    <t>Chargé de</t>
  </si>
  <si>
    <t>Informatique</t>
  </si>
  <si>
    <t xml:space="preserve">Planification et Suivi des activités    </t>
  </si>
  <si>
    <t>Chargé de Documentation administrative et gestion des projets d'archives</t>
  </si>
  <si>
    <t>Chef de service Documentation administrative et gestion des projets d'archives</t>
  </si>
  <si>
    <t>Documentation administrative et gestion des projets d'archives</t>
  </si>
  <si>
    <t xml:space="preserve">Acquisition et Traitement d'Information Documentaire     </t>
  </si>
  <si>
    <t xml:space="preserve">Chargé de l'Edition  </t>
  </si>
  <si>
    <t>Diffusion de l'Information Documentaire</t>
  </si>
  <si>
    <t xml:space="preserve">Edition  </t>
  </si>
  <si>
    <t>Gestion des documents d'activites</t>
  </si>
  <si>
    <t>Chargé de l'Evaluation et Assistance</t>
  </si>
  <si>
    <t>Evaluation et Assistance</t>
  </si>
  <si>
    <t>Chargé des Statistiques</t>
  </si>
  <si>
    <t>Statistiques</t>
  </si>
  <si>
    <t>Production</t>
  </si>
  <si>
    <t>Chargé de Assistance, Evaluation et Formation</t>
  </si>
  <si>
    <t>Assistance, Evaluation et Formation</t>
  </si>
  <si>
    <t>Agent chargé de l’identification des besoins d’innovation</t>
  </si>
  <si>
    <t>Developpement et innovation</t>
  </si>
  <si>
    <t>Assistance à l'Elaboration des Outils de Gestion et à l'Application des Normes</t>
  </si>
  <si>
    <t>Chargé de Etudes et coordination</t>
  </si>
  <si>
    <t>Etudes et coordination</t>
  </si>
  <si>
    <t>Chargé de Maitrise des informations documentées</t>
  </si>
  <si>
    <t>Maitrise des informations documentées</t>
  </si>
  <si>
    <t xml:space="preserve">Gestion Electronique et archivage des données  </t>
  </si>
  <si>
    <t>Chargé de la qualité</t>
  </si>
  <si>
    <t>Chef de service  Qualité, Contrôle Interne et Ecoute Client</t>
  </si>
  <si>
    <t>Chargé de Ressources humaines et moyens généraux</t>
  </si>
  <si>
    <t>Chef de service Ressources humaines et moyens généraux</t>
  </si>
  <si>
    <t>Chargé du Courrier</t>
  </si>
  <si>
    <t>Chargé du secretariat</t>
  </si>
  <si>
    <t>Sercretariat</t>
  </si>
  <si>
    <t xml:space="preserve"> Sous-directeur de la Numérisation</t>
  </si>
  <si>
    <t xml:space="preserve"> Sous-directeur des Archives</t>
  </si>
  <si>
    <t xml:space="preserve"> Sous-directeur de la Documentation</t>
  </si>
  <si>
    <t>Directeur de la Documentation et des Archives</t>
  </si>
  <si>
    <t>TABLEAU SYNOPTIQUE DES RESULTATS DE LA PESEE DES POSTES DE LA DDA</t>
  </si>
  <si>
    <t>chargé de l'hygiène</t>
  </si>
  <si>
    <t>Chef de service Hygiène</t>
  </si>
  <si>
    <t>Service Hygiène</t>
  </si>
  <si>
    <t>Chargé de la sécurité</t>
  </si>
  <si>
    <t>Chef de service  Sécurité</t>
  </si>
  <si>
    <t>Service Sécurité</t>
  </si>
  <si>
    <t>Chargé de l'élaboration et du suivi des outils de la performance</t>
  </si>
  <si>
    <t>Chargé de l'élaboration et du suivi des rapports de performance</t>
  </si>
  <si>
    <t>Chef de service  Evaluation de la Performance</t>
  </si>
  <si>
    <t>Service Evaluation de la Performance</t>
  </si>
  <si>
    <t>Chargé du contrôle interne budgétaire</t>
  </si>
  <si>
    <t>Chef de service  Contrôle Interne Budgétaire</t>
  </si>
  <si>
    <t>Service Contrôle Interne Budgétaire</t>
  </si>
  <si>
    <t>Chargé de l'élaboration des actes budgétaires modificatifs</t>
  </si>
  <si>
    <t>Chargé de l'élaboration du budget</t>
  </si>
  <si>
    <t>Chef de service Elaboration du Budget</t>
  </si>
  <si>
    <t>Service Elaboration du Budget</t>
  </si>
  <si>
    <t>Chargé du suivi du matériel hors service</t>
  </si>
  <si>
    <t>Chargé du suivi du stock</t>
  </si>
  <si>
    <t>Chargé du suivi du matériel</t>
  </si>
  <si>
    <t>Chef de service Gestion de Stocks</t>
  </si>
  <si>
    <t>Service Gestion de Stocks</t>
  </si>
  <si>
    <t>Chargé des achats et du traitement des factures</t>
  </si>
  <si>
    <t>Chargé de l'élaboration des dossiers d'appels d'offres et du suivi des marchés</t>
  </si>
  <si>
    <t>Chargé de la redaction des conventions, contrats et protocole d'accord</t>
  </si>
  <si>
    <t>Chargé de l'ordonnancement des dépenses</t>
  </si>
  <si>
    <t>Chargé de l'engagement</t>
  </si>
  <si>
    <t>Chef de service Engagement et Ordonnancement des Dépenses du Programme</t>
  </si>
  <si>
    <t>Service Engagement et Ordonnancement des Dépenses du Programme</t>
  </si>
  <si>
    <t>Chargé d'assistance</t>
  </si>
  <si>
    <t>Chargé du suivi du traitement des dossiers</t>
  </si>
  <si>
    <t>Chargé du contrôle et de la vérification des actes de dépense</t>
  </si>
  <si>
    <t>Chef de service Contrôle des Opérations de Dépenses du Programme</t>
  </si>
  <si>
    <t>Service Contrôle des Opérations de Dépenses du Programme</t>
  </si>
  <si>
    <t>Chargé de l'évaluation du patrimoine</t>
  </si>
  <si>
    <t>Chargé du suivi de la gestion des matières</t>
  </si>
  <si>
    <t xml:space="preserve">Chargé du suivi des contrats d'abonnements en liaison avec la DPE </t>
  </si>
  <si>
    <t>Chargé du suivi des contrats de bails</t>
  </si>
  <si>
    <t>Chef de service  Gestion et Evaluation du Patrimoine</t>
  </si>
  <si>
    <t>Service Gestion et Evaluation du Patrimoine</t>
  </si>
  <si>
    <t>Chargé de l'imprimerie</t>
  </si>
  <si>
    <t>Chef de service  Imprimerie</t>
  </si>
  <si>
    <t>Service Imprimerie</t>
  </si>
  <si>
    <t>Chargé du parc auto et du suivi de la maintenance des véhicules</t>
  </si>
  <si>
    <t>Chef de service Gestion du Parc Automobile</t>
  </si>
  <si>
    <t>Service Gestion du Parc Automobile</t>
  </si>
  <si>
    <t>Chargé de l'étude et conception des projets</t>
  </si>
  <si>
    <t>Chargé du suivi et du contrôle de l'exécution des travaux</t>
  </si>
  <si>
    <t>Chargé du suivi de l'exécution physique de la maintenance des équipements</t>
  </si>
  <si>
    <t>Chef de service Technique</t>
  </si>
  <si>
    <t>Service Technique</t>
  </si>
  <si>
    <t>Chargé des études et du developpement</t>
  </si>
  <si>
    <t>Chef de service Etudes et Développement</t>
  </si>
  <si>
    <t>Service Etudes et Développement</t>
  </si>
  <si>
    <t>Chargé des ressources humaines et des moyens generaux</t>
  </si>
  <si>
    <t>Chef de service  Ressources Humaines et Moyens Généraux</t>
  </si>
  <si>
    <t>Chargé de l'écoute client</t>
  </si>
  <si>
    <t>Chargé des Informations Documentées</t>
  </si>
  <si>
    <t>Chef de service  Informations Documentées</t>
  </si>
  <si>
    <t>Chef de service  Courrier</t>
  </si>
  <si>
    <t>Chargé de secrétariat</t>
  </si>
  <si>
    <t>Chef de service Secrétariat</t>
  </si>
  <si>
    <t>Sous-directeur de I'Hygiène et de la Sécurité</t>
  </si>
  <si>
    <t>Sous-directeur du Suivi de l'exécution du Budget</t>
  </si>
  <si>
    <t>Sous-directeur du Suivi du patrimoine</t>
  </si>
  <si>
    <t>Directeur des Moyens Généraux</t>
  </si>
  <si>
    <t>TABLEAU SYNOPTIQUE DES RESULTATS DE LA PESEE DES POSTES DE LA DIRECTION GENERALE DES MOYENS GENERAUX</t>
  </si>
  <si>
    <t>Chauffeur DRH</t>
  </si>
  <si>
    <t>Chargé des missions</t>
  </si>
  <si>
    <t>Service Missions</t>
  </si>
  <si>
    <t>Chargé du traitement des dossiers de pensions de retraite et de réversion</t>
  </si>
  <si>
    <t>Service des Retraites et Pensions</t>
  </si>
  <si>
    <t>Chargé du suivi psychosocial des agents ayant des troubles du comportement, des cas sociaux et des séances de sensibilisation</t>
  </si>
  <si>
    <t>Service de Suivi Psychosocial</t>
  </si>
  <si>
    <t>Chargé des activités culturelles et sportives</t>
  </si>
  <si>
    <t>Service Vie Associative et Corporative</t>
  </si>
  <si>
    <t>Chargé des évènements sociaux</t>
  </si>
  <si>
    <t>Service Gestion des Evènements Sociaux</t>
  </si>
  <si>
    <t>chargé du traitement des demandes d'actes dans Attoungblan</t>
  </si>
  <si>
    <t>chargé des salaires des contractuels</t>
  </si>
  <si>
    <t>Service Paie</t>
  </si>
  <si>
    <t>Chargé des statistiques</t>
  </si>
  <si>
    <t>chargé de la mise a jour des données du personnel</t>
  </si>
  <si>
    <t>Service Gestion de la Base de Données du Personnel</t>
  </si>
  <si>
    <t>Chargé du contentieux et des procedures</t>
  </si>
  <si>
    <t>Service Gestion du Contentieux</t>
  </si>
  <si>
    <t xml:space="preserve">Chargé de l'élaboration des Projets d'Actes </t>
  </si>
  <si>
    <t>Service Gestion des Carrières</t>
  </si>
  <si>
    <t>chargé de la planification</t>
  </si>
  <si>
    <t>Chargé de la gestion des documents administratifs</t>
  </si>
  <si>
    <t>Service Planification et Gestion des Documents Administratifs</t>
  </si>
  <si>
    <t xml:space="preserve">Chargé de la </t>
  </si>
  <si>
    <t>Chef de service Gestion des Evaluations du Personnel</t>
  </si>
  <si>
    <t>Service Gestion des Evaluations du Personnel</t>
  </si>
  <si>
    <t>Chargé de la GPEC</t>
  </si>
  <si>
    <t>Service Gestion Prévisionnelle des Emplois et des Compétences (GPEC)</t>
  </si>
  <si>
    <t>Service Gestion des Applicatifs Ressources Humaines (RH)</t>
  </si>
  <si>
    <t xml:space="preserve"> Chargé des Ressources Humaines et Moyens Généraux</t>
  </si>
  <si>
    <t>Chef de service Ressources Humaines et Moyens Généraux</t>
  </si>
  <si>
    <t xml:space="preserve">Chargé du courrier </t>
  </si>
  <si>
    <t xml:space="preserve">Chargé de secrétariat 1 DRH     </t>
  </si>
  <si>
    <t>Chef de service secretariat</t>
  </si>
  <si>
    <t>Chargé de l'Accueil et Information du personnel</t>
  </si>
  <si>
    <t>Chef de service Accueil et Information du personnel</t>
  </si>
  <si>
    <t>Service Accueil et Information du personnel</t>
  </si>
  <si>
    <t>Sous-directeur des Actions Sociales</t>
  </si>
  <si>
    <t>Sous-directeur de la Gestion Administrative du personnel</t>
  </si>
  <si>
    <t>Directeur des Ressources Humaines</t>
  </si>
  <si>
    <t>TABLEAU SYNOPTIQUE DES RESULTATS DE LA PESEE DES POSTES DE LA DIRECTION DES RESSOURCES HUMAINES</t>
  </si>
  <si>
    <t>service social</t>
  </si>
  <si>
    <t>service medicale</t>
  </si>
  <si>
    <t>service caisse</t>
  </si>
  <si>
    <t>Service Réseau, maintenance et TIC</t>
  </si>
  <si>
    <t>charge des donnees statistiques</t>
  </si>
  <si>
    <t>Service Statistiques et gestion des bases de données</t>
  </si>
  <si>
    <t>Chargé de la verification de la conformite des pieces</t>
  </si>
  <si>
    <t>Service Apurement</t>
  </si>
  <si>
    <t>Agent chargé des décaissements bancaires</t>
  </si>
  <si>
    <t>Service Dépenses</t>
  </si>
  <si>
    <t>Service Comptabilité</t>
  </si>
  <si>
    <t>Service des Archives</t>
  </si>
  <si>
    <t>charge du traitement des operations de recettes et de depenses</t>
  </si>
  <si>
    <t>Service Finances et Contrôle de Gestion</t>
  </si>
  <si>
    <t>Chargé de la gestion des dossiers administratifs et du materiel</t>
  </si>
  <si>
    <t>service gestion des beneficiares</t>
  </si>
  <si>
    <t>Service de Gestion des réseaux de soins et des états de remboursement</t>
  </si>
  <si>
    <t>Service de gestion des bénéficiaires</t>
  </si>
  <si>
    <t>Service des Précomptes et des Commissions Locales</t>
  </si>
  <si>
    <t>Chef de service juridiques et contentuieux</t>
  </si>
  <si>
    <t>Service Juridique et du Contentieux</t>
  </si>
  <si>
    <t>service qualite des prestations medicales</t>
  </si>
  <si>
    <t>Service Actuariat</t>
  </si>
  <si>
    <t>Service Contrôle Interne</t>
  </si>
  <si>
    <t>Service Qualité et contrôle interne</t>
  </si>
  <si>
    <t>Charge de la promotion des actions de sensibilisation</t>
  </si>
  <si>
    <t>Service Communication</t>
  </si>
  <si>
    <t>Coursier</t>
  </si>
  <si>
    <t>Chauffeur</t>
  </si>
  <si>
    <t xml:space="preserve">Service Courrier </t>
  </si>
  <si>
    <t>Agent comptable</t>
  </si>
  <si>
    <t>Chef de département</t>
  </si>
  <si>
    <t>Administrateur</t>
  </si>
  <si>
    <t>TABLEAU SYNOPTIQUE DES RESULTATS DE LA PESEE DES POSTES DE AMATCI</t>
  </si>
  <si>
    <t>Charge de l'accueil</t>
  </si>
  <si>
    <t>Chef de service accueil</t>
  </si>
  <si>
    <t>Service accueil</t>
  </si>
  <si>
    <t>Brancardier</t>
  </si>
  <si>
    <t>Ambulancier</t>
  </si>
  <si>
    <t>Charge de la prise en charge des enfants en situation de handicap</t>
  </si>
  <si>
    <t>Charge de la prise en charge psychosociale</t>
  </si>
  <si>
    <t>Chef de service médicosocial</t>
  </si>
  <si>
    <t>Service médicosocial</t>
  </si>
  <si>
    <t>Charge des dépenses</t>
  </si>
  <si>
    <t>Chef de service dépenses</t>
  </si>
  <si>
    <t xml:space="preserve">Service dépenses </t>
  </si>
  <si>
    <t>Chef de service recouvrement</t>
  </si>
  <si>
    <t>Service recouvrement</t>
  </si>
  <si>
    <t>Charge de facturation</t>
  </si>
  <si>
    <t>Chef de service facturation</t>
  </si>
  <si>
    <t>Service facturation</t>
  </si>
  <si>
    <t>Charge de la tenue des outils qualité</t>
  </si>
  <si>
    <t>Chef de service qualité et contrôle interne</t>
  </si>
  <si>
    <t>Service qualité et contrôle interne</t>
  </si>
  <si>
    <t>Service archives et moyens généraux</t>
  </si>
  <si>
    <t>Charge du courrier</t>
  </si>
  <si>
    <t>Service courrier</t>
  </si>
  <si>
    <t>Secrétaire médical</t>
  </si>
  <si>
    <t>Service secrétariat</t>
  </si>
  <si>
    <t>Chauffeur de l'administrateur</t>
  </si>
  <si>
    <t>Chauffeurs</t>
  </si>
  <si>
    <t>Développeur de solution</t>
  </si>
  <si>
    <t>Administrateur de base de données</t>
  </si>
  <si>
    <t>Chef de services études</t>
  </si>
  <si>
    <t>Service études</t>
  </si>
  <si>
    <t>Administrateur système</t>
  </si>
  <si>
    <t>Administrateur réseau et sécurité</t>
  </si>
  <si>
    <t>Service exploitation</t>
  </si>
  <si>
    <t>Assistant d'études</t>
  </si>
  <si>
    <t>Service développement et études</t>
  </si>
  <si>
    <t>Charge de l'exploitation</t>
  </si>
  <si>
    <t>Chef de service exploitation</t>
  </si>
  <si>
    <t>Gestionnaire des sinistres</t>
  </si>
  <si>
    <t>Gestionnaire de compte</t>
  </si>
  <si>
    <t>Chef de service technique</t>
  </si>
  <si>
    <t>Service technique</t>
  </si>
  <si>
    <t>Assistant financier</t>
  </si>
  <si>
    <t>Chef de service trésorerie et placements</t>
  </si>
  <si>
    <t>Service trésorerie et placements</t>
  </si>
  <si>
    <t>Assistant administratif</t>
  </si>
  <si>
    <t>Assistant comptable</t>
  </si>
  <si>
    <t>Chef de service administratif et comptable</t>
  </si>
  <si>
    <t>Service administratif et comptable</t>
  </si>
  <si>
    <t>Charge des études et développement</t>
  </si>
  <si>
    <t>Chef de service études et développement</t>
  </si>
  <si>
    <t>Service études et développement</t>
  </si>
  <si>
    <t>Chef de service gestion des comptes</t>
  </si>
  <si>
    <t>Service gestion des comptes</t>
  </si>
  <si>
    <t xml:space="preserve">Chef de service </t>
  </si>
  <si>
    <t>Service secrétariat des départements</t>
  </si>
  <si>
    <t>Charge de l'archivage</t>
  </si>
  <si>
    <t>Service contrôle interne et conformité</t>
  </si>
  <si>
    <t>Service qualité</t>
  </si>
  <si>
    <t>Service archives</t>
  </si>
  <si>
    <t>Responsable du département systèmes d'information</t>
  </si>
  <si>
    <t>Responsable du département administratif et financier</t>
  </si>
  <si>
    <t>Responsable du département technique et études</t>
  </si>
  <si>
    <t>Administrateur général</t>
  </si>
  <si>
    <t>TABLEAU SYNOPTIQUE DES RESULTATS DE LA PESEE DES POSTES DE LA CAISSE DE RETRAITE DES AGENTS DU TRESOR (CRAT)</t>
  </si>
  <si>
    <t>Chargé des affaires commerciales et du développement du portefeuille</t>
  </si>
  <si>
    <t>Chargé de la gestion des comptes</t>
  </si>
  <si>
    <t>Chargé des opérations de caisse</t>
  </si>
  <si>
    <t>Service épargne et opérations</t>
  </si>
  <si>
    <t xml:space="preserve">Chargé de la gestion et du développement de l'applicatif métier </t>
  </si>
  <si>
    <t>Administrateur réseau et maintenance</t>
  </si>
  <si>
    <t>Service informatique</t>
  </si>
  <si>
    <t>Chargé des affaires juridiques et du contentieux</t>
  </si>
  <si>
    <t>Chargé des RHMG</t>
  </si>
  <si>
    <t>Service RHMG</t>
  </si>
  <si>
    <t>Chargé du contrôle interne</t>
  </si>
  <si>
    <t>Service contrôle interne</t>
  </si>
  <si>
    <t>Chargé du suivi et du recouvrement du crédit</t>
  </si>
  <si>
    <t>Service crédit</t>
  </si>
  <si>
    <t>Service secrétariat courrier chauffeur</t>
  </si>
  <si>
    <t>Chargé de la trésorerie, du contrôle de gestion et du budget</t>
  </si>
  <si>
    <t>Chargé de la saisie des cheque et des achats de matériels</t>
  </si>
  <si>
    <t>Chargé de la saisie comptable</t>
  </si>
  <si>
    <t>Chargé de la comptabilité et du reporting</t>
  </si>
  <si>
    <t>Service comptabilité et finance</t>
  </si>
  <si>
    <t>Directeur</t>
  </si>
  <si>
    <t>TABLEAU SYNOPTIQUE DES RESULTATS DE LA PESEE DES POSTES DU FOSAT</t>
  </si>
  <si>
    <t>Direction</t>
  </si>
  <si>
    <t>Chef de service Gestion Electronique et Archivage des données</t>
  </si>
  <si>
    <t>TABLEAU SYNOPTIQUE DES RESULTATS DE LA PESEE DES POSTES DE L'ANTENNE REGIONALE DE LA DDA</t>
  </si>
  <si>
    <t>Chef d'Antenne Regional</t>
  </si>
  <si>
    <t>Service  Numerisation</t>
  </si>
  <si>
    <t>Chargé  de la numerisation</t>
  </si>
  <si>
    <t>services documentation</t>
  </si>
  <si>
    <t xml:space="preserve">Chef de service  </t>
  </si>
  <si>
    <t>Chargé de la documentation</t>
  </si>
  <si>
    <t>Service  Archive</t>
  </si>
  <si>
    <t>Chargé des archives</t>
  </si>
  <si>
    <t>Chargé de la Gestion et de l'animation de l'institut</t>
  </si>
  <si>
    <t>Agent chargé des bénéficiaires</t>
  </si>
  <si>
    <t>Charge du secretariat</t>
  </si>
  <si>
    <t>Chef de service crédit</t>
  </si>
  <si>
    <t>Chef de service RHMG</t>
  </si>
  <si>
    <t>Chargé des Archives</t>
  </si>
  <si>
    <t>Chargé des Moyens Généraux</t>
  </si>
  <si>
    <t>Chargé des Ressources Humaines</t>
  </si>
  <si>
    <t>Chargé des verifications</t>
  </si>
  <si>
    <t>Service Trésorerie et suivi du portefeuille</t>
  </si>
  <si>
    <t>TABLEAU SYNOPTIQUE DES RESULTATS DE LA PESEE DES POSTES DU CENTRE MEDICAL PAUL ANTOINE BOHOUN BOUABRE</t>
  </si>
  <si>
    <t>Caissières</t>
  </si>
  <si>
    <t>Ambulance</t>
  </si>
  <si>
    <t>Chargé de la gestion electronique et archivage des données</t>
  </si>
  <si>
    <t>Chargé de la production</t>
  </si>
  <si>
    <t>Service secrétariat et courrier</t>
  </si>
  <si>
    <t>Chef de service secrétariat et courrier</t>
  </si>
  <si>
    <t>Service maîtrise des informations documentées</t>
  </si>
  <si>
    <t>Chef de service maitrise des informations documentées</t>
  </si>
  <si>
    <t>Effectif validé2</t>
  </si>
  <si>
    <t>Chargé de la gestion des informations documentées</t>
  </si>
  <si>
    <t>59</t>
  </si>
  <si>
    <t>29</t>
  </si>
  <si>
    <t>71</t>
  </si>
  <si>
    <t>45</t>
  </si>
  <si>
    <t>Chargé des Formations Multimédia</t>
  </si>
  <si>
    <t>Chauffeur du DMG</t>
  </si>
  <si>
    <t>Medecin conseil coordonnateur</t>
  </si>
  <si>
    <t>Medecin conseil</t>
  </si>
  <si>
    <t>Chargé de la reception des bons et de la delivrance des bons</t>
  </si>
  <si>
    <t>Chargé de la gestion des dossiers necessistant un accompagnement socual</t>
  </si>
  <si>
    <t>Chargé de la remise des cheques</t>
  </si>
  <si>
    <t>Chargé de la collecte et du traitement des dossiers a archiver</t>
  </si>
  <si>
    <t>Chargé des precomptes</t>
  </si>
  <si>
    <t>Chargé de l'accessibilite des soins</t>
  </si>
  <si>
    <t>Chargé de la reception des factures</t>
  </si>
  <si>
    <t>Chargé de la gestion des bons</t>
  </si>
  <si>
    <t>Chargé des beneficiares</t>
  </si>
  <si>
    <t>Chargé de la saisie des operations comptables</t>
  </si>
  <si>
    <t>Chargé du suivi du deploiement des logiciels</t>
  </si>
  <si>
    <t>Chargé de l'elaboration des conventions</t>
  </si>
  <si>
    <t>Chargé de l'établissement des notes techniques et des conditions generales des nouveaux produits</t>
  </si>
  <si>
    <t>Chargé de la tenue des outils qualite</t>
  </si>
  <si>
    <t>Chargé de la promotion des produits d'assurance</t>
  </si>
  <si>
    <t>Chargé du suivi de la connectivite du reseau</t>
  </si>
  <si>
    <t>Chargé de l'analyse des compte et placement</t>
  </si>
  <si>
    <t>Chargé des emoluments</t>
  </si>
  <si>
    <t>Chargé du traitement numérique</t>
  </si>
  <si>
    <t>Chargé de l'administration du crédit</t>
  </si>
  <si>
    <t>Chef de Service Communication</t>
  </si>
  <si>
    <t>Chargé de Communication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</si>
</sst>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C_F_A_-;\-* #,##0.00\ _C_F_A_-;_-* &quot;-&quot;??\ _C_F_A_-;_-@_-"/>
    <numFmt numFmtId="164" formatCode="_-* #,##0\ _€_-;\-* #,##0\ _€_-;_-* &quot;-&quot;??\ _€_-;_-@_-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2"/>
      <name val="Calisto MT"/>
      <family val="1"/>
    </font>
    <font>
      <sz val="12"/>
      <name val="Calisto MT"/>
      <family val="1"/>
    </font>
    <font>
      <b/>
      <u/>
      <sz val="12"/>
      <color rgb="FF00B050"/>
      <name val="Calisto MT"/>
      <family val="1"/>
    </font>
    <font>
      <b/>
      <u/>
      <sz val="12"/>
      <color theme="1"/>
      <name val="Calisto MT"/>
      <family val="1"/>
    </font>
    <font>
      <sz val="12"/>
      <color theme="1"/>
      <name val="Calisto MT"/>
      <family val="1"/>
    </font>
    <font>
      <b/>
      <sz val="12"/>
      <color rgb="FF00B050"/>
      <name val="Calisto MT"/>
      <family val="1"/>
    </font>
    <font>
      <sz val="12"/>
      <color theme="0"/>
      <name val="Calisto MT"/>
      <family val="1"/>
    </font>
    <font>
      <sz val="11"/>
      <name val="Calisto MT"/>
      <family val="1"/>
    </font>
    <font>
      <b/>
      <sz val="11"/>
      <name val="Calisto MT"/>
      <family val="1"/>
    </font>
    <font>
      <b/>
      <sz val="12"/>
      <color theme="1"/>
      <name val="Calisto MT"/>
      <family val="1"/>
    </font>
    <font>
      <sz val="11"/>
      <name val="Calibri"/>
      <family val="2"/>
      <scheme val="minor"/>
    </font>
    <font>
      <sz val="12"/>
      <name val="Calisto MT"/>
      <family val="1"/>
    </font>
    <font>
      <b/>
      <sz val="12"/>
      <name val="Calisto MT"/>
      <family val="1"/>
    </font>
    <font>
      <b/>
      <u/>
      <sz val="12"/>
      <name val="Calisto MT"/>
      <family val="1"/>
    </font>
    <font>
      <b/>
      <sz val="11"/>
      <name val="Calibri"/>
      <family val="2"/>
      <scheme val="minor"/>
    </font>
    <font>
      <sz val="12"/>
      <color rgb="FF000000"/>
      <name val="Calisto MT"/>
      <family val="1"/>
    </font>
    <font>
      <b/>
      <sz val="12"/>
      <color rgb="FF000000"/>
      <name val="Calisto MT"/>
      <family val="1"/>
    </font>
    <font>
      <b/>
      <sz val="12"/>
      <color rgb="FFFFFFFF"/>
      <name val="Calisto MT"/>
      <family val="1"/>
    </font>
    <font>
      <b/>
      <u/>
      <sz val="12"/>
      <color rgb="FF000000"/>
      <name val="Calisto MT"/>
      <family val="1"/>
    </font>
    <font>
      <b/>
      <sz val="14"/>
      <color rgb="FF000000"/>
      <name val="Calisto MT"/>
      <family val="1"/>
    </font>
    <font>
      <b/>
      <sz val="14"/>
      <name val="Calisto MT"/>
      <family val="1"/>
    </font>
    <font>
      <sz val="12"/>
      <name val="Calibri"/>
      <family val="2"/>
      <scheme val="minor"/>
    </font>
    <font>
      <sz val="14"/>
      <name val="Calisto MT"/>
      <family val="1"/>
    </font>
    <font>
      <b/>
      <sz val="14"/>
      <color theme="1"/>
      <name val="Calisto MT"/>
      <family val="1"/>
    </font>
    <font>
      <sz val="14"/>
      <color theme="1"/>
      <name val="Calisto MT"/>
      <family val="1"/>
    </font>
    <font>
      <sz val="11"/>
      <color rgb="FFFF0000"/>
      <name val="Calibri"/>
      <family val="2"/>
      <scheme val="minor"/>
    </font>
    <font>
      <b/>
      <sz val="12"/>
      <color rgb="FFFF0000"/>
      <name val="Calisto MT"/>
      <family val="1"/>
    </font>
    <font>
      <b/>
      <sz val="11"/>
      <color rgb="FFFF0000"/>
      <name val="Calibri"/>
      <family val="2"/>
      <scheme val="minor"/>
    </font>
    <font>
      <sz val="12"/>
      <name val="Calisto MT"/>
    </font>
    <font>
      <sz val="11"/>
      <color theme="1"/>
      <name val="Calisto MT"/>
      <family val="1"/>
    </font>
  </fonts>
  <fills count="2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theme="8" tint="0.79998168889431442"/>
      </patternFill>
    </fill>
    <fill>
      <patternFill patternType="solid">
        <fgColor theme="7" tint="0.79998168889431442"/>
        <bgColor theme="8" tint="0.79998168889431442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79998168889431442"/>
        <bgColor theme="8"/>
      </patternFill>
    </fill>
    <fill>
      <patternFill patternType="solid">
        <fgColor theme="4" tint="0.59999389629810485"/>
        <bgColor theme="8" tint="0.79998168889431442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CE4D6"/>
        <bgColor rgb="FFFCE4D6"/>
      </patternFill>
    </fill>
    <fill>
      <patternFill patternType="solid">
        <fgColor theme="7" tint="0.79998168889431442"/>
        <bgColor rgb="FFFF0000"/>
      </patternFill>
    </fill>
    <fill>
      <patternFill patternType="solid">
        <fgColor theme="0"/>
        <bgColor rgb="FFFCE4D6"/>
      </patternFill>
    </fill>
    <fill>
      <patternFill patternType="solid">
        <fgColor rgb="FF00B050"/>
        <bgColor rgb="FFFFF2CC"/>
      </patternFill>
    </fill>
    <fill>
      <patternFill patternType="solid">
        <fgColor rgb="FF00B050"/>
        <bgColor theme="8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rgb="FFFCE4D6"/>
      </patternFill>
    </fill>
    <fill>
      <patternFill patternType="solid">
        <fgColor theme="7" tint="0.79998168889431442"/>
        <bgColor rgb="FFFFF2CC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2">
    <xf numFmtId="0" fontId="0" fillId="0" borderId="0" xfId="0"/>
    <xf numFmtId="0" fontId="3" fillId="0" borderId="0" xfId="0" applyFont="1" applyAlignment="1">
      <alignment horizontal="center"/>
    </xf>
    <xf numFmtId="3" fontId="4" fillId="2" borderId="1" xfId="0" applyNumberFormat="1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3" fontId="5" fillId="4" borderId="1" xfId="0" applyNumberFormat="1" applyFont="1" applyFill="1" applyBorder="1" applyAlignment="1">
      <alignment horizontal="center" vertical="center" wrapText="1"/>
    </xf>
    <xf numFmtId="3" fontId="5" fillId="5" borderId="1" xfId="0" applyNumberFormat="1" applyFont="1" applyFill="1" applyBorder="1" applyAlignment="1">
      <alignment horizontal="center" vertical="center" wrapText="1"/>
    </xf>
    <xf numFmtId="3" fontId="5" fillId="5" borderId="1" xfId="0" applyNumberFormat="1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vertical="center" wrapText="1"/>
    </xf>
    <xf numFmtId="0" fontId="4" fillId="5" borderId="1" xfId="0" applyFont="1" applyFill="1" applyBorder="1" applyAlignment="1">
      <alignment horizontal="center" vertical="center" wrapText="1"/>
    </xf>
    <xf numFmtId="3" fontId="5" fillId="6" borderId="1" xfId="0" applyNumberFormat="1" applyFont="1" applyFill="1" applyBorder="1" applyAlignment="1">
      <alignment horizontal="center" vertical="center" wrapText="1"/>
    </xf>
    <xf numFmtId="2" fontId="5" fillId="2" borderId="1" xfId="0" applyNumberFormat="1" applyFont="1" applyFill="1" applyBorder="1" applyAlignment="1">
      <alignment horizontal="center" vertical="center" wrapText="1"/>
    </xf>
    <xf numFmtId="3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 wrapText="1"/>
    </xf>
    <xf numFmtId="2" fontId="5" fillId="4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3" fontId="4" fillId="5" borderId="1" xfId="0" applyNumberFormat="1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vertical="center" wrapText="1"/>
    </xf>
    <xf numFmtId="2" fontId="5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5" borderId="1" xfId="0" applyFont="1" applyFill="1" applyBorder="1" applyAlignment="1">
      <alignment horizontal="left" vertical="center" wrapText="1"/>
    </xf>
    <xf numFmtId="2" fontId="5" fillId="6" borderId="1" xfId="0" applyNumberFormat="1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2" fontId="5" fillId="5" borderId="1" xfId="0" applyNumberFormat="1" applyFont="1" applyFill="1" applyBorder="1" applyAlignment="1">
      <alignment horizontal="center" vertical="center"/>
    </xf>
    <xf numFmtId="3" fontId="5" fillId="2" borderId="1" xfId="0" applyNumberFormat="1" applyFont="1" applyFill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5" fillId="4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vertical="center" wrapText="1"/>
    </xf>
    <xf numFmtId="0" fontId="4" fillId="8" borderId="1" xfId="0" applyFont="1" applyFill="1" applyBorder="1" applyAlignment="1">
      <alignment horizontal="center" vertical="center" wrapText="1"/>
    </xf>
    <xf numFmtId="2" fontId="4" fillId="9" borderId="1" xfId="0" applyNumberFormat="1" applyFont="1" applyFill="1" applyBorder="1" applyAlignment="1">
      <alignment horizontal="center" vertical="center" wrapText="1"/>
    </xf>
    <xf numFmtId="0" fontId="4" fillId="9" borderId="1" xfId="0" applyFont="1" applyFill="1" applyBorder="1" applyAlignment="1">
      <alignment horizontal="center" vertical="center" wrapText="1"/>
    </xf>
    <xf numFmtId="0" fontId="4" fillId="9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/>
    <xf numFmtId="0" fontId="9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4" fillId="8" borderId="7" xfId="0" applyFont="1" applyFill="1" applyBorder="1" applyAlignment="1">
      <alignment horizontal="center" vertical="center" wrapText="1"/>
    </xf>
    <xf numFmtId="0" fontId="4" fillId="8" borderId="8" xfId="0" applyFont="1" applyFill="1" applyBorder="1" applyAlignment="1">
      <alignment horizontal="center" vertical="center" wrapText="1"/>
    </xf>
    <xf numFmtId="0" fontId="4" fillId="8" borderId="9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14" fillId="0" borderId="0" xfId="0" applyFont="1"/>
    <xf numFmtId="0" fontId="3" fillId="0" borderId="0" xfId="0" applyFont="1"/>
    <xf numFmtId="0" fontId="4" fillId="0" borderId="0" xfId="0" applyFont="1" applyAlignment="1">
      <alignment vertical="center"/>
    </xf>
    <xf numFmtId="0" fontId="18" fillId="0" borderId="0" xfId="0" applyFont="1"/>
    <xf numFmtId="0" fontId="4" fillId="0" borderId="0" xfId="0" applyFont="1" applyAlignment="1">
      <alignment vertical="center" wrapText="1"/>
    </xf>
    <xf numFmtId="0" fontId="5" fillId="0" borderId="0" xfId="0" applyFont="1"/>
    <xf numFmtId="0" fontId="5" fillId="5" borderId="1" xfId="0" applyFont="1" applyFill="1" applyBorder="1" applyAlignment="1">
      <alignment horizontal="center"/>
    </xf>
    <xf numFmtId="0" fontId="8" fillId="0" borderId="1" xfId="0" applyFont="1" applyBorder="1" applyAlignment="1">
      <alignment vertical="center" wrapText="1"/>
    </xf>
    <xf numFmtId="3" fontId="5" fillId="3" borderId="1" xfId="0" applyNumberFormat="1" applyFont="1" applyFill="1" applyBorder="1" applyAlignment="1">
      <alignment horizontal="center" vertical="center" wrapText="1"/>
    </xf>
    <xf numFmtId="0" fontId="13" fillId="5" borderId="1" xfId="0" applyFont="1" applyFill="1" applyBorder="1" applyAlignment="1">
      <alignment vertical="center" wrapText="1"/>
    </xf>
    <xf numFmtId="0" fontId="4" fillId="8" borderId="1" xfId="0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4" fillId="0" borderId="0" xfId="0" applyFont="1"/>
    <xf numFmtId="0" fontId="5" fillId="0" borderId="0" xfId="0" applyFont="1" applyAlignment="1">
      <alignment horizontal="center" vertical="center"/>
    </xf>
    <xf numFmtId="0" fontId="8" fillId="2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center" vertical="center"/>
    </xf>
    <xf numFmtId="3" fontId="5" fillId="10" borderId="1" xfId="0" applyNumberFormat="1" applyFont="1" applyFill="1" applyBorder="1" applyAlignment="1">
      <alignment horizontal="center" vertical="center" wrapText="1"/>
    </xf>
    <xf numFmtId="3" fontId="5" fillId="11" borderId="1" xfId="0" applyNumberFormat="1" applyFont="1" applyFill="1" applyBorder="1" applyAlignment="1">
      <alignment horizontal="center" vertical="center"/>
    </xf>
    <xf numFmtId="3" fontId="5" fillId="11" borderId="1" xfId="0" applyNumberFormat="1" applyFont="1" applyFill="1" applyBorder="1" applyAlignment="1">
      <alignment horizontal="center" vertical="center" wrapText="1"/>
    </xf>
    <xf numFmtId="0" fontId="5" fillId="11" borderId="1" xfId="0" applyFont="1" applyFill="1" applyBorder="1" applyAlignment="1">
      <alignment horizontal="center" vertical="center"/>
    </xf>
    <xf numFmtId="0" fontId="8" fillId="11" borderId="1" xfId="0" applyFont="1" applyFill="1" applyBorder="1" applyAlignment="1">
      <alignment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13" fillId="11" borderId="1" xfId="0" applyFont="1" applyFill="1" applyBorder="1" applyAlignment="1">
      <alignment horizontal="left" vertical="center" wrapText="1"/>
    </xf>
    <xf numFmtId="3" fontId="4" fillId="11" borderId="1" xfId="0" applyNumberFormat="1" applyFont="1" applyFill="1" applyBorder="1" applyAlignment="1">
      <alignment horizontal="center" vertical="center"/>
    </xf>
    <xf numFmtId="3" fontId="4" fillId="11" borderId="1" xfId="0" applyNumberFormat="1" applyFont="1" applyFill="1" applyBorder="1" applyAlignment="1">
      <alignment horizontal="center" vertical="center" wrapText="1"/>
    </xf>
    <xf numFmtId="0" fontId="4" fillId="11" borderId="1" xfId="0" applyFont="1" applyFill="1" applyBorder="1" applyAlignment="1">
      <alignment horizontal="center" vertical="center"/>
    </xf>
    <xf numFmtId="0" fontId="8" fillId="12" borderId="1" xfId="0" applyFont="1" applyFill="1" applyBorder="1" applyAlignment="1">
      <alignment vertical="center" wrapText="1"/>
    </xf>
    <xf numFmtId="1" fontId="5" fillId="3" borderId="1" xfId="0" applyNumberFormat="1" applyFont="1" applyFill="1" applyBorder="1" applyAlignment="1">
      <alignment horizontal="center" vertical="center"/>
    </xf>
    <xf numFmtId="1" fontId="5" fillId="0" borderId="1" xfId="0" applyNumberFormat="1" applyFont="1" applyFill="1" applyBorder="1" applyAlignment="1">
      <alignment horizontal="center" vertical="center"/>
    </xf>
    <xf numFmtId="1" fontId="5" fillId="0" borderId="1" xfId="0" applyNumberFormat="1" applyFont="1" applyFill="1" applyBorder="1" applyAlignment="1">
      <alignment horizontal="center" vertical="center" wrapText="1"/>
    </xf>
    <xf numFmtId="0" fontId="13" fillId="12" borderId="1" xfId="0" applyFont="1" applyFill="1" applyBorder="1" applyAlignment="1">
      <alignment horizontal="left" vertical="center" wrapText="1"/>
    </xf>
    <xf numFmtId="3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left" vertical="center" wrapText="1"/>
    </xf>
    <xf numFmtId="0" fontId="5" fillId="11" borderId="1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left" vertical="center"/>
    </xf>
    <xf numFmtId="3" fontId="19" fillId="6" borderId="1" xfId="0" applyNumberFormat="1" applyFont="1" applyFill="1" applyBorder="1" applyAlignment="1">
      <alignment horizontal="center" vertical="center" wrapText="1"/>
    </xf>
    <xf numFmtId="3" fontId="19" fillId="10" borderId="1" xfId="0" applyNumberFormat="1" applyFont="1" applyFill="1" applyBorder="1" applyAlignment="1">
      <alignment horizontal="center" vertical="center" wrapText="1"/>
    </xf>
    <xf numFmtId="0" fontId="19" fillId="11" borderId="1" xfId="0" applyFont="1" applyFill="1" applyBorder="1" applyAlignment="1">
      <alignment vertical="center" wrapText="1"/>
    </xf>
    <xf numFmtId="0" fontId="19" fillId="2" borderId="1" xfId="0" applyFont="1" applyFill="1" applyBorder="1" applyAlignment="1">
      <alignment vertical="center" wrapText="1"/>
    </xf>
    <xf numFmtId="0" fontId="4" fillId="11" borderId="1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0" fillId="0" borderId="0" xfId="0" applyFill="1"/>
    <xf numFmtId="0" fontId="4" fillId="13" borderId="1" xfId="0" applyFont="1" applyFill="1" applyBorder="1" applyAlignment="1">
      <alignment horizontal="center" vertical="center" wrapText="1"/>
    </xf>
    <xf numFmtId="0" fontId="5" fillId="13" borderId="1" xfId="0" applyFont="1" applyFill="1" applyBorder="1" applyAlignment="1">
      <alignment vertical="center" wrapText="1"/>
    </xf>
    <xf numFmtId="3" fontId="4" fillId="13" borderId="1" xfId="0" applyNumberFormat="1" applyFont="1" applyFill="1" applyBorder="1" applyAlignment="1">
      <alignment horizontal="center" vertical="center"/>
    </xf>
    <xf numFmtId="3" fontId="4" fillId="13" borderId="1" xfId="0" applyNumberFormat="1" applyFont="1" applyFill="1" applyBorder="1" applyAlignment="1">
      <alignment horizontal="center" vertical="center" wrapText="1"/>
    </xf>
    <xf numFmtId="3" fontId="4" fillId="13" borderId="3" xfId="0" applyNumberFormat="1" applyFont="1" applyFill="1" applyBorder="1" applyAlignment="1">
      <alignment horizontal="center" vertical="center" wrapText="1"/>
    </xf>
    <xf numFmtId="0" fontId="5" fillId="13" borderId="3" xfId="0" applyFont="1" applyFill="1" applyBorder="1" applyAlignment="1">
      <alignment vertical="center" wrapText="1"/>
    </xf>
    <xf numFmtId="0" fontId="4" fillId="13" borderId="4" xfId="0" applyFont="1" applyFill="1" applyBorder="1" applyAlignment="1">
      <alignment horizontal="left" vertical="center" wrapText="1"/>
    </xf>
    <xf numFmtId="0" fontId="12" fillId="13" borderId="4" xfId="0" applyFont="1" applyFill="1" applyBorder="1" applyAlignment="1">
      <alignment vertical="center" wrapText="1"/>
    </xf>
    <xf numFmtId="0" fontId="11" fillId="13" borderId="3" xfId="0" applyFont="1" applyFill="1" applyBorder="1"/>
    <xf numFmtId="3" fontId="11" fillId="13" borderId="3" xfId="0" applyNumberFormat="1" applyFont="1" applyFill="1" applyBorder="1" applyAlignment="1">
      <alignment horizontal="center" vertical="center"/>
    </xf>
    <xf numFmtId="0" fontId="19" fillId="0" borderId="0" xfId="0" applyFont="1"/>
    <xf numFmtId="0" fontId="9" fillId="0" borderId="0" xfId="0" applyFont="1"/>
    <xf numFmtId="0" fontId="4" fillId="13" borderId="4" xfId="0" applyFont="1" applyFill="1" applyBorder="1" applyAlignment="1">
      <alignment vertical="center" wrapText="1"/>
    </xf>
    <xf numFmtId="3" fontId="4" fillId="13" borderId="3" xfId="0" applyNumberFormat="1" applyFont="1" applyFill="1" applyBorder="1" applyAlignment="1">
      <alignment horizontal="center" vertical="center"/>
    </xf>
    <xf numFmtId="0" fontId="20" fillId="14" borderId="1" xfId="0" applyFont="1" applyFill="1" applyBorder="1" applyAlignment="1">
      <alignment horizontal="center" vertical="center"/>
    </xf>
    <xf numFmtId="0" fontId="20" fillId="14" borderId="1" xfId="0" applyFont="1" applyFill="1" applyBorder="1" applyAlignment="1">
      <alignment horizontal="center" vertical="center" wrapText="1"/>
    </xf>
    <xf numFmtId="0" fontId="20" fillId="13" borderId="1" xfId="0" applyFont="1" applyFill="1" applyBorder="1" applyAlignment="1">
      <alignment horizontal="left" vertical="center" wrapText="1"/>
    </xf>
    <xf numFmtId="0" fontId="19" fillId="1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center" vertical="center" wrapText="1"/>
    </xf>
    <xf numFmtId="2" fontId="5" fillId="11" borderId="1" xfId="0" applyNumberFormat="1" applyFont="1" applyFill="1" applyBorder="1" applyAlignment="1">
      <alignment horizontal="center" vertical="center" wrapText="1"/>
    </xf>
    <xf numFmtId="0" fontId="23" fillId="13" borderId="1" xfId="0" applyFont="1" applyFill="1" applyBorder="1" applyAlignment="1">
      <alignment horizontal="center" vertical="center" wrapText="1"/>
    </xf>
    <xf numFmtId="0" fontId="23" fillId="13" borderId="1" xfId="0" applyFont="1" applyFill="1" applyBorder="1" applyAlignment="1">
      <alignment vertical="center" wrapText="1"/>
    </xf>
    <xf numFmtId="3" fontId="24" fillId="13" borderId="1" xfId="0" applyNumberFormat="1" applyFont="1" applyFill="1" applyBorder="1" applyAlignment="1">
      <alignment horizontal="center" vertical="center" wrapText="1"/>
    </xf>
    <xf numFmtId="3" fontId="23" fillId="18" borderId="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8" fillId="0" borderId="0" xfId="0" applyFont="1" applyAlignment="1"/>
    <xf numFmtId="3" fontId="5" fillId="2" borderId="1" xfId="0" applyNumberFormat="1" applyFont="1" applyFill="1" applyBorder="1" applyAlignment="1">
      <alignment horizontal="left" vertical="center" wrapText="1"/>
    </xf>
    <xf numFmtId="3" fontId="5" fillId="2" borderId="1" xfId="0" applyNumberFormat="1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/>
    </xf>
    <xf numFmtId="1" fontId="5" fillId="11" borderId="1" xfId="0" applyNumberFormat="1" applyFont="1" applyFill="1" applyBorder="1" applyAlignment="1">
      <alignment horizontal="center" vertical="center" wrapText="1"/>
    </xf>
    <xf numFmtId="0" fontId="25" fillId="0" borderId="0" xfId="0" applyFont="1"/>
    <xf numFmtId="0" fontId="25" fillId="0" borderId="0" xfId="0" applyFont="1" applyFill="1"/>
    <xf numFmtId="0" fontId="25" fillId="0" borderId="0" xfId="0" applyFont="1" applyAlignment="1">
      <alignment horizontal="center" vertical="center"/>
    </xf>
    <xf numFmtId="3" fontId="24" fillId="13" borderId="3" xfId="0" applyNumberFormat="1" applyFont="1" applyFill="1" applyBorder="1" applyAlignment="1">
      <alignment horizontal="center" vertical="center" wrapText="1"/>
    </xf>
    <xf numFmtId="3" fontId="24" fillId="13" borderId="1" xfId="0" applyNumberFormat="1" applyFont="1" applyFill="1" applyBorder="1" applyAlignment="1">
      <alignment horizontal="center" vertical="center"/>
    </xf>
    <xf numFmtId="0" fontId="27" fillId="13" borderId="1" xfId="0" applyFont="1" applyFill="1" applyBorder="1" applyAlignment="1">
      <alignment vertical="center" wrapText="1"/>
    </xf>
    <xf numFmtId="0" fontId="28" fillId="13" borderId="1" xfId="0" applyFont="1" applyFill="1" applyBorder="1" applyAlignment="1">
      <alignment vertical="center" wrapText="1"/>
    </xf>
    <xf numFmtId="3" fontId="24" fillId="18" borderId="1" xfId="0" applyNumberFormat="1" applyFont="1" applyFill="1" applyBorder="1" applyAlignment="1">
      <alignment horizontal="center" vertical="center" wrapText="1"/>
    </xf>
    <xf numFmtId="2" fontId="5" fillId="5" borderId="1" xfId="0" applyNumberFormat="1" applyFont="1" applyFill="1" applyBorder="1" applyAlignment="1">
      <alignment horizontal="center" vertical="top" wrapText="1"/>
    </xf>
    <xf numFmtId="2" fontId="5" fillId="5" borderId="1" xfId="0" applyNumberFormat="1" applyFont="1" applyFill="1" applyBorder="1" applyAlignment="1">
      <alignment horizontal="center"/>
    </xf>
    <xf numFmtId="2" fontId="17" fillId="0" borderId="0" xfId="0" applyNumberFormat="1" applyFont="1" applyAlignment="1">
      <alignment horizontal="center" vertical="center"/>
    </xf>
    <xf numFmtId="0" fontId="14" fillId="0" borderId="0" xfId="0" applyFont="1" applyFill="1"/>
    <xf numFmtId="2" fontId="14" fillId="0" borderId="0" xfId="0" applyNumberFormat="1" applyFont="1"/>
    <xf numFmtId="0" fontId="18" fillId="0" borderId="0" xfId="0" applyFont="1" applyAlignment="1">
      <alignment horizontal="center"/>
    </xf>
    <xf numFmtId="4" fontId="5" fillId="0" borderId="1" xfId="0" applyNumberFormat="1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0" fillId="0" borderId="0" xfId="0"/>
    <xf numFmtId="0" fontId="17" fillId="0" borderId="0" xfId="0" applyFont="1" applyAlignment="1">
      <alignment horizontal="center" vertical="center"/>
    </xf>
    <xf numFmtId="0" fontId="4" fillId="19" borderId="6" xfId="0" applyFont="1" applyFill="1" applyBorder="1" applyAlignment="1">
      <alignment vertical="center" wrapText="1"/>
    </xf>
    <xf numFmtId="3" fontId="5" fillId="19" borderId="1" xfId="0" applyNumberFormat="1" applyFont="1" applyFill="1" applyBorder="1" applyAlignment="1">
      <alignment horizontal="center" vertical="center" wrapText="1"/>
    </xf>
    <xf numFmtId="3" fontId="5" fillId="19" borderId="5" xfId="0" applyNumberFormat="1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vertical="center" wrapText="1"/>
    </xf>
    <xf numFmtId="3" fontId="5" fillId="2" borderId="5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top" wrapText="1"/>
    </xf>
    <xf numFmtId="2" fontId="5" fillId="2" borderId="1" xfId="0" applyNumberFormat="1" applyFont="1" applyFill="1" applyBorder="1" applyAlignment="1">
      <alignment horizontal="center" vertical="top" wrapText="1"/>
    </xf>
    <xf numFmtId="3" fontId="11" fillId="5" borderId="1" xfId="0" applyNumberFormat="1" applyFont="1" applyFill="1" applyBorder="1" applyAlignment="1">
      <alignment horizontal="center" vertical="center" wrapText="1"/>
    </xf>
    <xf numFmtId="2" fontId="5" fillId="5" borderId="1" xfId="0" applyNumberFormat="1" applyFont="1" applyFill="1" applyBorder="1" applyAlignment="1">
      <alignment horizontal="center" vertical="center" wrapText="1"/>
    </xf>
    <xf numFmtId="3" fontId="11" fillId="2" borderId="1" xfId="0" applyNumberFormat="1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vertical="center" wrapText="1"/>
    </xf>
    <xf numFmtId="0" fontId="30" fillId="5" borderId="1" xfId="0" applyFont="1" applyFill="1" applyBorder="1" applyAlignment="1">
      <alignment vertical="center" wrapText="1"/>
    </xf>
    <xf numFmtId="3" fontId="4" fillId="13" borderId="1" xfId="0" applyNumberFormat="1" applyFont="1" applyFill="1" applyBorder="1" applyAlignment="1">
      <alignment horizontal="center"/>
    </xf>
    <xf numFmtId="0" fontId="31" fillId="0" borderId="0" xfId="0" applyFont="1" applyAlignment="1">
      <alignment horizontal="center"/>
    </xf>
    <xf numFmtId="0" fontId="29" fillId="0" borderId="0" xfId="0" applyFont="1"/>
    <xf numFmtId="0" fontId="5" fillId="2" borderId="1" xfId="0" applyFont="1" applyFill="1" applyBorder="1" applyAlignment="1">
      <alignment horizontal="left" vertical="center" wrapText="1"/>
    </xf>
    <xf numFmtId="4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wrapText="1"/>
    </xf>
    <xf numFmtId="0" fontId="4" fillId="2" borderId="6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left"/>
    </xf>
    <xf numFmtId="0" fontId="5" fillId="19" borderId="1" xfId="0" applyFont="1" applyFill="1" applyBorder="1" applyAlignment="1">
      <alignment horizontal="left" vertical="center" wrapText="1"/>
    </xf>
    <xf numFmtId="0" fontId="5" fillId="19" borderId="1" xfId="0" applyFont="1" applyFill="1" applyBorder="1" applyAlignment="1">
      <alignment horizontal="center" vertical="center"/>
    </xf>
    <xf numFmtId="4" fontId="5" fillId="19" borderId="1" xfId="0" applyNumberFormat="1" applyFont="1" applyFill="1" applyBorder="1" applyAlignment="1">
      <alignment horizontal="center" vertical="center"/>
    </xf>
    <xf numFmtId="0" fontId="5" fillId="19" borderId="1" xfId="0" applyFont="1" applyFill="1" applyBorder="1" applyAlignment="1">
      <alignment horizontal="center" vertical="center" wrapText="1"/>
    </xf>
    <xf numFmtId="0" fontId="5" fillId="19" borderId="1" xfId="0" applyFont="1" applyFill="1" applyBorder="1" applyAlignment="1">
      <alignment wrapText="1"/>
    </xf>
    <xf numFmtId="0" fontId="4" fillId="19" borderId="6" xfId="0" applyFont="1" applyFill="1" applyBorder="1" applyAlignment="1">
      <alignment horizontal="left" vertical="center" wrapText="1"/>
    </xf>
    <xf numFmtId="0" fontId="4" fillId="19" borderId="6" xfId="0" applyFont="1" applyFill="1" applyBorder="1" applyAlignment="1">
      <alignment vertical="center"/>
    </xf>
    <xf numFmtId="3" fontId="13" fillId="13" borderId="1" xfId="0" applyNumberFormat="1" applyFont="1" applyFill="1" applyBorder="1" applyAlignment="1">
      <alignment horizontal="center" vertical="center" wrapText="1"/>
    </xf>
    <xf numFmtId="3" fontId="13" fillId="13" borderId="1" xfId="0" applyNumberFormat="1" applyFont="1" applyFill="1" applyBorder="1" applyAlignment="1">
      <alignment horizontal="center" vertical="center"/>
    </xf>
    <xf numFmtId="3" fontId="13" fillId="17" borderId="1" xfId="0" applyNumberFormat="1" applyFont="1" applyFill="1" applyBorder="1" applyAlignment="1">
      <alignment horizontal="center" vertical="center" wrapText="1"/>
    </xf>
    <xf numFmtId="3" fontId="20" fillId="13" borderId="1" xfId="0" applyNumberFormat="1" applyFont="1" applyFill="1" applyBorder="1" applyAlignment="1">
      <alignment horizontal="center" vertical="center" wrapText="1"/>
    </xf>
    <xf numFmtId="0" fontId="5" fillId="16" borderId="1" xfId="0" applyFont="1" applyFill="1" applyBorder="1" applyAlignment="1">
      <alignment horizontal="center" vertical="center" wrapText="1"/>
    </xf>
    <xf numFmtId="0" fontId="5" fillId="15" borderId="1" xfId="0" applyFont="1" applyFill="1" applyBorder="1" applyAlignment="1">
      <alignment horizontal="center" vertical="center" wrapText="1"/>
    </xf>
    <xf numFmtId="0" fontId="4" fillId="0" borderId="11" xfId="0" applyFont="1" applyBorder="1" applyAlignment="1">
      <alignment vertical="center"/>
    </xf>
    <xf numFmtId="0" fontId="5" fillId="16" borderId="1" xfId="0" applyFont="1" applyFill="1" applyBorder="1" applyAlignment="1">
      <alignment horizontal="left" vertical="center" wrapText="1"/>
    </xf>
    <xf numFmtId="3" fontId="5" fillId="15" borderId="1" xfId="0" applyNumberFormat="1" applyFont="1" applyFill="1" applyBorder="1" applyAlignment="1">
      <alignment horizontal="center" vertical="center" wrapText="1"/>
    </xf>
    <xf numFmtId="0" fontId="5" fillId="5" borderId="10" xfId="0" applyFont="1" applyFill="1" applyBorder="1"/>
    <xf numFmtId="0" fontId="5" fillId="20" borderId="1" xfId="0" applyFont="1" applyFill="1" applyBorder="1" applyAlignment="1">
      <alignment horizontal="left" vertical="center"/>
    </xf>
    <xf numFmtId="0" fontId="5" fillId="20" borderId="1" xfId="0" applyFont="1" applyFill="1" applyBorder="1" applyAlignment="1">
      <alignment horizontal="center" vertical="center" wrapText="1"/>
    </xf>
    <xf numFmtId="0" fontId="4" fillId="5" borderId="11" xfId="0" applyFont="1" applyFill="1" applyBorder="1" applyAlignment="1">
      <alignment vertical="center" wrapText="1"/>
    </xf>
    <xf numFmtId="0" fontId="5" fillId="5" borderId="1" xfId="0" applyFont="1" applyFill="1" applyBorder="1" applyAlignment="1">
      <alignment horizontal="left" vertical="center" wrapText="1"/>
    </xf>
    <xf numFmtId="0" fontId="5" fillId="5" borderId="1" xfId="0" applyFont="1" applyFill="1" applyBorder="1" applyAlignment="1">
      <alignment horizontal="center" vertical="center" wrapText="1"/>
    </xf>
    <xf numFmtId="4" fontId="5" fillId="5" borderId="1" xfId="0" applyNumberFormat="1" applyFont="1" applyFill="1" applyBorder="1" applyAlignment="1">
      <alignment horizontal="center" vertical="center"/>
    </xf>
    <xf numFmtId="3" fontId="5" fillId="21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64" fontId="5" fillId="2" borderId="1" xfId="1" applyNumberFormat="1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left" vertical="center" wrapText="1"/>
    </xf>
    <xf numFmtId="164" fontId="5" fillId="5" borderId="1" xfId="1" applyNumberFormat="1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/>
    </xf>
    <xf numFmtId="3" fontId="5" fillId="5" borderId="5" xfId="0" applyNumberFormat="1" applyFont="1" applyFill="1" applyBorder="1" applyAlignment="1">
      <alignment horizontal="center" vertical="center" wrapText="1"/>
    </xf>
    <xf numFmtId="0" fontId="16" fillId="5" borderId="6" xfId="0" applyFont="1" applyFill="1" applyBorder="1" applyAlignment="1">
      <alignment horizontal="left" vertical="center" wrapText="1"/>
    </xf>
    <xf numFmtId="0" fontId="15" fillId="5" borderId="1" xfId="0" applyFont="1" applyFill="1" applyBorder="1" applyAlignment="1">
      <alignment horizontal="left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6" fillId="5" borderId="1" xfId="0" applyFont="1" applyFill="1" applyBorder="1" applyAlignment="1">
      <alignment horizontal="center" vertical="center" wrapText="1"/>
    </xf>
    <xf numFmtId="164" fontId="15" fillId="5" borderId="1" xfId="1" applyNumberFormat="1" applyFont="1" applyFill="1" applyBorder="1" applyAlignment="1">
      <alignment horizontal="center" vertical="center" wrapText="1"/>
    </xf>
    <xf numFmtId="0" fontId="16" fillId="5" borderId="1" xfId="0" applyFont="1" applyFill="1" applyBorder="1" applyAlignment="1">
      <alignment horizontal="center" vertical="center"/>
    </xf>
    <xf numFmtId="3" fontId="15" fillId="5" borderId="5" xfId="0" applyNumberFormat="1" applyFont="1" applyFill="1" applyBorder="1" applyAlignment="1">
      <alignment horizontal="center" vertical="center" wrapText="1"/>
    </xf>
    <xf numFmtId="0" fontId="5" fillId="2" borderId="6" xfId="0" applyFont="1" applyFill="1" applyBorder="1"/>
    <xf numFmtId="0" fontId="4" fillId="5" borderId="6" xfId="0" applyFont="1" applyFill="1" applyBorder="1" applyAlignment="1">
      <alignment vertical="center"/>
    </xf>
    <xf numFmtId="0" fontId="4" fillId="5" borderId="6" xfId="0" applyFont="1" applyFill="1" applyBorder="1" applyAlignment="1">
      <alignment vertical="center" wrapText="1"/>
    </xf>
    <xf numFmtId="0" fontId="5" fillId="5" borderId="6" xfId="0" applyFont="1" applyFill="1" applyBorder="1"/>
    <xf numFmtId="3" fontId="5" fillId="5" borderId="1" xfId="0" applyNumberFormat="1" applyFont="1" applyFill="1" applyBorder="1" applyAlignment="1">
      <alignment horizontal="center" wrapText="1"/>
    </xf>
    <xf numFmtId="0" fontId="5" fillId="3" borderId="5" xfId="0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left" vertical="center" wrapText="1"/>
    </xf>
    <xf numFmtId="0" fontId="5" fillId="5" borderId="6" xfId="0" applyFont="1" applyFill="1" applyBorder="1" applyAlignment="1">
      <alignment vertical="center" wrapText="1"/>
    </xf>
    <xf numFmtId="2" fontId="14" fillId="2" borderId="0" xfId="0" applyNumberFormat="1" applyFont="1" applyFill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3" fontId="5" fillId="3" borderId="1" xfId="0" applyNumberFormat="1" applyFont="1" applyFill="1" applyBorder="1" applyAlignment="1">
      <alignment horizontal="center" vertical="center"/>
    </xf>
    <xf numFmtId="1" fontId="5" fillId="2" borderId="1" xfId="0" applyNumberFormat="1" applyFont="1" applyFill="1" applyBorder="1" applyAlignment="1">
      <alignment horizontal="center" vertical="center" wrapText="1"/>
    </xf>
    <xf numFmtId="0" fontId="8" fillId="11" borderId="1" xfId="0" applyFont="1" applyFill="1" applyBorder="1" applyAlignment="1">
      <alignment horizontal="center" vertical="center"/>
    </xf>
    <xf numFmtId="3" fontId="19" fillId="11" borderId="1" xfId="0" applyNumberFormat="1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 wrapText="1"/>
    </xf>
    <xf numFmtId="3" fontId="5" fillId="3" borderId="3" xfId="0" applyNumberFormat="1" applyFont="1" applyFill="1" applyBorder="1" applyAlignment="1">
      <alignment horizontal="center" vertical="center" wrapText="1"/>
    </xf>
    <xf numFmtId="3" fontId="5" fillId="2" borderId="1" xfId="0" quotePrefix="1" applyNumberFormat="1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/>
    </xf>
    <xf numFmtId="3" fontId="5" fillId="5" borderId="1" xfId="0" quotePrefix="1" applyNumberFormat="1" applyFont="1" applyFill="1" applyBorder="1" applyAlignment="1">
      <alignment horizontal="center" vertical="center" wrapText="1"/>
    </xf>
    <xf numFmtId="0" fontId="4" fillId="13" borderId="4" xfId="0" applyFont="1" applyFill="1" applyBorder="1" applyAlignment="1">
      <alignment horizontal="center" vertical="center" wrapText="1"/>
    </xf>
    <xf numFmtId="0" fontId="4" fillId="13" borderId="3" xfId="0" applyFont="1" applyFill="1" applyBorder="1" applyAlignment="1">
      <alignment horizontal="center" vertical="center"/>
    </xf>
    <xf numFmtId="0" fontId="4" fillId="13" borderId="2" xfId="0" applyFont="1" applyFill="1" applyBorder="1" applyAlignment="1">
      <alignment horizontal="center" vertical="center"/>
    </xf>
    <xf numFmtId="0" fontId="32" fillId="3" borderId="5" xfId="0" applyFont="1" applyFill="1" applyBorder="1" applyAlignment="1">
      <alignment horizontal="center" vertical="center"/>
    </xf>
    <xf numFmtId="0" fontId="33" fillId="0" borderId="13" xfId="0" applyFont="1" applyBorder="1" applyAlignment="1">
      <alignment vertical="center" wrapText="1"/>
    </xf>
    <xf numFmtId="0" fontId="33" fillId="0" borderId="14" xfId="0" applyFont="1" applyBorder="1" applyAlignment="1">
      <alignment vertical="center" wrapText="1"/>
    </xf>
    <xf numFmtId="0" fontId="24" fillId="13" borderId="4" xfId="0" applyFont="1" applyFill="1" applyBorder="1" applyAlignment="1">
      <alignment horizontal="center" vertical="center" wrapText="1"/>
    </xf>
    <xf numFmtId="0" fontId="26" fillId="13" borderId="3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top" wrapText="1"/>
    </xf>
    <xf numFmtId="0" fontId="7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0" fillId="0" borderId="0" xfId="0"/>
    <xf numFmtId="0" fontId="7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20" fillId="11" borderId="1" xfId="0" applyFont="1" applyFill="1" applyBorder="1" applyAlignment="1">
      <alignment vertical="center" wrapText="1"/>
    </xf>
    <xf numFmtId="0" fontId="20" fillId="2" borderId="1" xfId="0" applyFont="1" applyFill="1" applyBorder="1" applyAlignment="1">
      <alignment vertical="center" wrapText="1"/>
    </xf>
    <xf numFmtId="0" fontId="8" fillId="0" borderId="0" xfId="0" applyFont="1" applyAlignment="1">
      <alignment horizontal="left" vertical="top" wrapText="1"/>
    </xf>
    <xf numFmtId="3" fontId="4" fillId="2" borderId="3" xfId="0" applyNumberFormat="1" applyFont="1" applyFill="1" applyBorder="1" applyAlignment="1">
      <alignment horizontal="left" vertical="center" wrapText="1"/>
    </xf>
    <xf numFmtId="3" fontId="4" fillId="2" borderId="12" xfId="0" applyNumberFormat="1" applyFont="1" applyFill="1" applyBorder="1" applyAlignment="1">
      <alignment horizontal="left" vertical="center" wrapText="1"/>
    </xf>
    <xf numFmtId="3" fontId="4" fillId="2" borderId="8" xfId="0" applyNumberFormat="1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17" fillId="0" borderId="0" xfId="0" applyFont="1" applyAlignment="1">
      <alignment horizontal="left" vertical="center"/>
    </xf>
    <xf numFmtId="0" fontId="13" fillId="12" borderId="1" xfId="0" applyFont="1" applyFill="1" applyBorder="1" applyAlignment="1">
      <alignment horizontal="left" vertical="center"/>
    </xf>
    <xf numFmtId="0" fontId="13" fillId="0" borderId="1" xfId="0" applyFont="1" applyBorder="1" applyAlignment="1">
      <alignment horizontal="left" vertical="center" wrapText="1"/>
    </xf>
    <xf numFmtId="0" fontId="13" fillId="12" borderId="1" xfId="0" applyFont="1" applyFill="1" applyBorder="1" applyAlignment="1">
      <alignment horizontal="left" vertical="center" wrapText="1"/>
    </xf>
    <xf numFmtId="0" fontId="13" fillId="11" borderId="1" xfId="0" applyFont="1" applyFill="1" applyBorder="1" applyAlignment="1">
      <alignment horizontal="left" vertical="center" wrapText="1"/>
    </xf>
    <xf numFmtId="0" fontId="21" fillId="11" borderId="3" xfId="0" applyFont="1" applyFill="1" applyBorder="1" applyAlignment="1">
      <alignment vertical="center"/>
    </xf>
    <xf numFmtId="0" fontId="20" fillId="11" borderId="3" xfId="0" applyFont="1" applyFill="1" applyBorder="1" applyAlignment="1">
      <alignment horizontal="left" vertical="center" wrapText="1"/>
    </xf>
    <xf numFmtId="0" fontId="20" fillId="11" borderId="8" xfId="0" applyFont="1" applyFill="1" applyBorder="1" applyAlignment="1">
      <alignment horizontal="left" vertical="center" wrapText="1"/>
    </xf>
  </cellXfs>
  <cellStyles count="2">
    <cellStyle name="Milliers" xfId="1" builtinId="3"/>
    <cellStyle name="Normal" xfId="0" builtinId="0"/>
  </cellStyles>
  <dxfs count="14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sto MT"/>
        <scheme val="none"/>
      </font>
      <numFmt numFmtId="3" formatCode="#,##0"/>
      <fill>
        <patternFill patternType="solid">
          <fgColor indexed="64"/>
          <bgColor theme="8" tint="0.79998168889431442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sto MT"/>
        <scheme val="none"/>
      </font>
      <numFmt numFmtId="3" formatCode="#,##0"/>
      <fill>
        <patternFill patternType="solid">
          <fgColor indexed="64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sto MT"/>
        <scheme val="none"/>
      </font>
      <numFmt numFmtId="2" formatCode="0.00"/>
      <fill>
        <patternFill patternType="solid">
          <fgColor indexed="64"/>
          <bgColor theme="8" tint="0.79998168889431442"/>
        </patternFill>
      </fill>
      <alignment horizontal="center" vertical="top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Calisto MT"/>
        <scheme val="none"/>
      </font>
      <numFmt numFmtId="2" formatCode="0.00"/>
      <border outline="0">
        <left style="thin">
          <color indexed="64"/>
        </left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sto MT"/>
        <scheme val="none"/>
      </font>
      <numFmt numFmtId="3" formatCode="#,##0"/>
      <fill>
        <patternFill patternType="solid">
          <fgColor indexed="64"/>
          <bgColor theme="8" tint="0.79998168889431442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Calisto MT"/>
        <scheme val="none"/>
      </font>
      <border outline="0">
        <left style="thin">
          <color indexed="64"/>
        </left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FF0000"/>
        <name val="Calisto MT"/>
        <scheme val="none"/>
      </font>
      <numFmt numFmtId="3" formatCode="#,##0"/>
      <fill>
        <patternFill patternType="solid">
          <fgColor indexed="64"/>
          <bgColor theme="8" tint="0.79998168889431442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Calisto MT"/>
        <scheme val="none"/>
      </font>
      <border outline="0">
        <left style="thin">
          <color indexed="64"/>
        </left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sto MT"/>
        <scheme val="none"/>
      </font>
      <numFmt numFmtId="3" formatCode="#,##0"/>
      <fill>
        <patternFill patternType="solid">
          <fgColor indexed="64"/>
          <bgColor theme="8" tint="0.79998168889431442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Calisto MT"/>
        <scheme val="none"/>
      </font>
      <border outline="0">
        <left style="thin">
          <color indexed="64"/>
        </left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sto MT"/>
        <scheme val="none"/>
      </font>
      <fill>
        <patternFill patternType="solid">
          <fgColor indexed="64"/>
          <bgColor theme="8" tint="0.79998168889431442"/>
        </patternFill>
      </fill>
      <alignment horizontal="general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Calisto MT"/>
        <scheme val="none"/>
      </font>
      <border outline="0">
        <right style="thin">
          <color indexed="64"/>
        </right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sto MT"/>
        <scheme val="none"/>
      </font>
      <fill>
        <patternFill patternType="solid">
          <fgColor indexed="64"/>
          <bgColor theme="8" tint="0.79998168889431442"/>
        </patternFill>
      </fill>
      <alignment horizontal="general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right style="thin">
          <color indexed="64"/>
        </right>
      </border>
    </dxf>
    <dxf>
      <border outline="0">
        <top style="thin">
          <color rgb="FF000000"/>
        </top>
      </border>
    </dxf>
    <dxf>
      <font>
        <strike val="0"/>
        <outline val="0"/>
        <shadow val="0"/>
        <vertAlign val="baseline"/>
        <sz val="12"/>
        <color auto="1"/>
        <name val="Calisto MT"/>
        <scheme val="none"/>
      </font>
      <fill>
        <patternFill>
          <fgColor rgb="FF000000"/>
          <bgColor rgb="FFD9E1F2"/>
        </patternFill>
      </fill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sto MT"/>
        <scheme val="none"/>
      </font>
      <alignment horizontal="center" vertical="center" textRotation="0" wrapText="1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sto MT"/>
        <scheme val="none"/>
      </font>
      <fill>
        <patternFill patternType="solid">
          <fgColor indexed="64"/>
          <bgColor theme="5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sto MT"/>
        <scheme val="none"/>
      </font>
      <numFmt numFmtId="3" formatCode="#,##0"/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</font>
      <fill>
        <patternFill>
          <fgColor indexed="64"/>
          <bgColor theme="0"/>
        </patternFill>
      </fill>
      <alignment horizontal="center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sto MT"/>
        <scheme val="none"/>
      </font>
      <numFmt numFmtId="3" formatCode="#,##0"/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</font>
      <fill>
        <patternFill>
          <fgColor indexed="64"/>
          <bgColor theme="0"/>
        </patternFill>
      </fill>
      <alignment horizontal="center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sto MT"/>
        <scheme val="none"/>
      </font>
      <numFmt numFmtId="3" formatCode="#,##0"/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</font>
      <fill>
        <patternFill>
          <fgColor indexed="64"/>
          <bgColor theme="0"/>
        </patternFill>
      </fill>
      <alignment horizontal="center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sto MT"/>
        <scheme val="none"/>
      </font>
      <numFmt numFmtId="3" formatCode="#,##0"/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</font>
      <fill>
        <patternFill>
          <fgColor indexed="64"/>
          <bgColor theme="0"/>
        </patternFill>
      </fill>
      <alignment horizontal="center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sto MT"/>
        <scheme val="none"/>
      </font>
      <numFmt numFmtId="3" formatCode="#,##0"/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</font>
      <fill>
        <patternFill>
          <fgColor indexed="64"/>
          <bgColor theme="0"/>
        </patternFill>
      </fill>
      <alignment horizontal="center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sto MT"/>
        <scheme val="none"/>
      </font>
      <numFmt numFmtId="3" formatCode="#,##0"/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</font>
      <fill>
        <patternFill>
          <fgColor indexed="64"/>
          <bgColor theme="0"/>
        </patternFill>
      </fill>
      <alignment horizontal="center" vertical="center" textRotation="0" indent="0" justifyLastLine="0" shrinkToFit="0" readingOrder="0"/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sto MT"/>
        <scheme val="none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</font>
      <fill>
        <patternFill>
          <fgColor indexed="64"/>
          <bgColor theme="0"/>
        </patternFill>
      </fill>
      <alignment horizontal="left" vertical="center" textRotation="0" wrapText="1" indent="0" justifyLastLine="0" shrinkToFit="0" readingOrder="0"/>
      <border outline="0">
        <left style="thin">
          <color indexed="64"/>
        </left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sto MT"/>
        <scheme val="none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</font>
      <fill>
        <patternFill>
          <fgColor indexed="64"/>
          <bgColor theme="0"/>
        </patternFill>
      </fill>
      <alignment horizontal="left" vertical="center" textRotation="0" wrapText="1" indent="0" justifyLastLine="0" shrinkToFit="0" readingOrder="0"/>
    </dxf>
    <dxf>
      <border>
        <top style="thin">
          <color rgb="FF000000"/>
        </top>
      </border>
    </dxf>
    <dxf>
      <font>
        <strike val="0"/>
        <outline val="0"/>
        <shadow val="0"/>
        <u val="none"/>
        <vertAlign val="baseline"/>
        <sz val="14"/>
        <color auto="1"/>
        <name val="Calisto MT"/>
        <scheme val="none"/>
      </font>
      <fill>
        <patternFill>
          <fgColor indexed="64"/>
          <bgColor rgb="FF00B050"/>
        </patternFill>
      </fill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sto MT"/>
        <scheme val="none"/>
      </font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border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sto MT"/>
        <scheme val="none"/>
      </font>
      <fill>
        <patternFill>
          <fgColor indexed="64"/>
          <bgColor rgb="FFFF000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sto MT"/>
        <scheme val="none"/>
      </font>
      <numFmt numFmtId="3" formatCode="#,##0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sto MT"/>
        <scheme val="none"/>
      </font>
      <numFmt numFmtId="3" formatCode="#,##0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sto MT"/>
        <scheme val="none"/>
      </font>
      <numFmt numFmtId="3" formatCode="#,##0"/>
      <fill>
        <patternFill patternType="solid">
          <fgColor indexed="64"/>
          <bgColor rgb="FFFFFF0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sto MT"/>
        <scheme val="none"/>
      </font>
      <numFmt numFmtId="3" formatCode="#,##0"/>
      <fill>
        <patternFill patternType="solid">
          <fgColor indexed="64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sto MT"/>
        <scheme val="none"/>
      </font>
      <numFmt numFmtId="2" formatCode="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sto MT"/>
        <scheme val="none"/>
      </font>
      <numFmt numFmtId="3" formatCode="#,##0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sto MT"/>
        <scheme val="none"/>
      </font>
      <numFmt numFmtId="3" formatCode="#,##0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sto MT"/>
        <scheme val="none"/>
      </font>
      <numFmt numFmtId="3" formatCode="#,##0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sto MT"/>
        <scheme val="none"/>
      </font>
      <numFmt numFmtId="3" formatCode="#,##0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sto MT"/>
        <scheme val="none"/>
      </font>
      <numFmt numFmtId="3" formatCode="#,##0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sto MT"/>
        <scheme val="none"/>
      </font>
      <numFmt numFmtId="3" formatCode="#,##0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sto MT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sto MT"/>
        <scheme val="none"/>
      </font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sto MT"/>
        <scheme val="none"/>
      </font>
      <alignment horizontal="left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sto MT"/>
        <scheme val="none"/>
      </font>
      <alignment horizontal="left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sto MT"/>
        <scheme val="none"/>
      </font>
      <alignment horizontal="center" vertical="center" textRotation="0" wrapText="1" indent="0" justifyLastLine="0" shrinkToFit="0" readingOrder="0"/>
    </dxf>
    <dxf>
      <border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sto MT"/>
        <scheme val="none"/>
      </font>
      <fill>
        <patternFill patternType="solid">
          <fgColor indexed="64"/>
          <bgColor theme="5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sto MT"/>
        <scheme val="none"/>
      </font>
      <numFmt numFmtId="3" formatCode="#,##0"/>
      <fill>
        <patternFill patternType="solid">
          <fgColor indexed="64"/>
          <bgColor rgb="FF00B05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>
          <fgColor indexed="64"/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sto MT"/>
        <scheme val="none"/>
      </font>
      <numFmt numFmtId="3" formatCode="#,##0"/>
      <fill>
        <patternFill patternType="solid">
          <fgColor indexed="64"/>
          <bgColor rgb="FF00B05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sto MT"/>
        <scheme val="none"/>
      </font>
      <fill>
        <patternFill patternType="solid">
          <fgColor indexed="64"/>
          <bgColor theme="7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sto MT"/>
        <scheme val="none"/>
      </font>
      <numFmt numFmtId="3" formatCode="#,##0"/>
      <fill>
        <patternFill patternType="solid">
          <fgColor indexed="64"/>
          <bgColor rgb="FF00B05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>
          <fgColor indexed="64"/>
          <bgColor theme="0"/>
        </patternFill>
      </fill>
      <border outline="0">
        <right style="thin">
          <color indexed="64"/>
        </right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sto MT"/>
        <scheme val="none"/>
      </font>
      <numFmt numFmtId="3" formatCode="#,##0"/>
      <fill>
        <patternFill patternType="solid">
          <fgColor indexed="64"/>
          <bgColor rgb="FF00B05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>
          <fgColor indexed="64"/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sto MT"/>
        <scheme val="none"/>
      </font>
      <numFmt numFmtId="3" formatCode="#,##0"/>
      <fill>
        <patternFill patternType="solid">
          <fgColor indexed="64"/>
          <bgColor rgb="FF00B05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>
          <fgColor indexed="64"/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sto MT"/>
        <scheme val="none"/>
      </font>
      <numFmt numFmtId="3" formatCode="#,##0"/>
      <fill>
        <patternFill patternType="solid">
          <fgColor indexed="64"/>
          <bgColor rgb="FF00B05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sto MT"/>
        <scheme val="none"/>
      </font>
      <fill>
        <patternFill patternType="solid">
          <fgColor indexed="64"/>
          <bgColor rgb="FF00B050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>
          <fgColor indexed="64"/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sto MT"/>
        <scheme val="none"/>
      </font>
      <fill>
        <patternFill patternType="solid">
          <fgColor indexed="64"/>
          <bgColor rgb="FF00B050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ill>
        <patternFill>
          <fgColor indexed="64"/>
          <bgColor theme="0"/>
        </patternFill>
      </fill>
    </dxf>
    <dxf>
      <border>
        <top style="thin">
          <color rgb="FF000000"/>
        </top>
      </border>
    </dxf>
    <dxf>
      <font>
        <strike val="0"/>
        <outline val="0"/>
        <shadow val="0"/>
        <u val="none"/>
        <vertAlign val="baseline"/>
        <sz val="12"/>
        <color auto="1"/>
        <name val="Calisto MT"/>
        <scheme val="none"/>
      </font>
      <fill>
        <patternFill>
          <fgColor indexed="64"/>
          <bgColor rgb="FF00B050"/>
        </patternFill>
      </fill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2"/>
        <color auto="1"/>
        <name val="Calisto MT"/>
        <scheme val="none"/>
      </font>
      <fill>
        <patternFill>
          <fgColor indexed="64"/>
          <bgColor theme="0"/>
        </patternFill>
      </fill>
    </dxf>
    <dxf>
      <border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sto MT"/>
        <scheme val="none"/>
      </font>
      <fill>
        <patternFill patternType="solid">
          <fgColor indexed="64"/>
          <bgColor theme="5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sto MT"/>
        <scheme val="none"/>
      </font>
      <fill>
        <patternFill patternType="solid">
          <fgColor indexed="64"/>
          <bgColor rgb="FF00B05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color auto="1"/>
        <name val="Calisto MT"/>
        <scheme val="none"/>
      </font>
      <numFmt numFmtId="3" formatCode="#,##0"/>
      <fill>
        <patternFill patternType="none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sto MT"/>
        <scheme val="none"/>
      </font>
      <fill>
        <patternFill patternType="solid">
          <fgColor indexed="64"/>
          <bgColor rgb="FF00B05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strike val="0"/>
        <outline val="0"/>
        <shadow val="0"/>
        <u val="none"/>
        <vertAlign val="baseline"/>
        <sz val="12"/>
        <color auto="1"/>
        <name val="Calisto MT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sto MT"/>
        <scheme val="none"/>
      </font>
      <fill>
        <patternFill patternType="solid">
          <fgColor indexed="64"/>
          <bgColor rgb="FF00B05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sto MT"/>
        <scheme val="none"/>
      </font>
      <numFmt numFmtId="2" formatCode="0.00"/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sto MT"/>
        <scheme val="none"/>
      </font>
      <fill>
        <patternFill patternType="solid">
          <fgColor indexed="64"/>
          <bgColor rgb="FF00B05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sto MT"/>
        <scheme val="none"/>
      </font>
      <numFmt numFmtId="164" formatCode="_-* #,##0\ _€_-;\-* #,##0\ _€_-;_-* &quot;-&quot;??\ _€_-;_-@_-"/>
      <fill>
        <patternFill patternType="none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sto MT"/>
        <scheme val="none"/>
      </font>
      <fill>
        <patternFill patternType="solid">
          <fgColor indexed="64"/>
          <bgColor rgb="FF00B05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sto MT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sto MT"/>
        <scheme val="none"/>
      </font>
      <fill>
        <patternFill patternType="solid">
          <fgColor indexed="64"/>
          <bgColor rgb="FF00B05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sto MT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sto MT"/>
        <scheme val="none"/>
      </font>
      <fill>
        <patternFill patternType="solid">
          <fgColor indexed="64"/>
          <bgColor rgb="FF00B050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sto MT"/>
        <scheme val="none"/>
      </font>
      <fill>
        <patternFill patternType="none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sto MT"/>
        <scheme val="none"/>
      </font>
      <fill>
        <patternFill patternType="solid">
          <fgColor indexed="64"/>
          <bgColor rgb="FF00B050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sto MT"/>
        <scheme val="none"/>
      </font>
      <fill>
        <patternFill patternType="none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font>
        <strike val="0"/>
        <outline val="0"/>
        <shadow val="0"/>
        <u val="none"/>
        <vertAlign val="baseline"/>
        <sz val="12"/>
        <color auto="1"/>
        <name val="Calisto MT"/>
        <scheme val="none"/>
      </font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2"/>
        <color auto="1"/>
        <name val="Calisto MT"/>
        <scheme val="none"/>
      </font>
      <fill>
        <patternFill>
          <fgColor indexed="64"/>
          <bgColor theme="0"/>
        </patternFill>
      </fill>
    </dxf>
    <dxf>
      <border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sto MT"/>
        <scheme val="none"/>
      </font>
      <fill>
        <patternFill patternType="solid">
          <fgColor indexed="64"/>
          <bgColor theme="5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strike val="0"/>
        <outline val="0"/>
        <shadow val="0"/>
        <u val="none"/>
        <vertAlign val="baseline"/>
        <sz val="12"/>
        <color auto="1"/>
        <name val="Calisto MT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2"/>
        <color auto="1"/>
        <name val="Calisto MT"/>
        <scheme val="none"/>
      </font>
      <fill>
        <patternFill patternType="solid"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2"/>
        <color auto="1"/>
        <name val="Calisto MT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2"/>
        <color auto="1"/>
        <name val="Calisto MT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2"/>
        <color auto="1"/>
        <name val="Calisto MT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2"/>
        <color auto="1"/>
        <name val="Calisto MT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2"/>
        <color auto="1"/>
        <name val="Calisto MT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Calisto MT"/>
        <scheme val="none"/>
      </font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Calisto MT"/>
        <scheme val="none"/>
      </font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sto MT"/>
        <scheme val="none"/>
      </font>
      <numFmt numFmtId="3" formatCode="#,##0"/>
      <fill>
        <patternFill patternType="solid">
          <fgColor indexed="64"/>
          <bgColor rgb="FF00B05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color auto="1"/>
        <name val="Calisto MT"/>
        <scheme val="none"/>
      </font>
      <fill>
        <patternFill>
          <fgColor indexed="64"/>
          <bgColor theme="0"/>
        </patternFill>
      </fill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sto MT"/>
        <scheme val="none"/>
      </font>
      <numFmt numFmtId="3" formatCode="#,##0"/>
      <fill>
        <patternFill patternType="solid">
          <fgColor indexed="64"/>
          <bgColor rgb="FF00B05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strike val="0"/>
        <outline val="0"/>
        <shadow val="0"/>
        <u val="none"/>
        <vertAlign val="baseline"/>
        <sz val="12"/>
        <color auto="1"/>
        <name val="Calisto MT"/>
        <scheme val="none"/>
      </font>
      <fill>
        <patternFill patternType="solid">
          <fgColor indexed="64"/>
          <bgColor theme="7" tint="0.7999816888943144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sto MT"/>
        <scheme val="none"/>
      </font>
      <numFmt numFmtId="3" formatCode="#,##0"/>
      <fill>
        <patternFill patternType="solid">
          <fgColor indexed="64"/>
          <bgColor rgb="FF00B05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color auto="1"/>
        <name val="Calisto MT"/>
        <scheme val="none"/>
      </font>
      <fill>
        <patternFill>
          <fgColor indexed="64"/>
          <bgColor theme="0"/>
        </patternFill>
      </fill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sto MT"/>
        <scheme val="none"/>
      </font>
      <numFmt numFmtId="3" formatCode="#,##0"/>
      <fill>
        <patternFill patternType="solid">
          <fgColor indexed="64"/>
          <bgColor rgb="FF00B05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color auto="1"/>
        <name val="Calisto MT"/>
        <scheme val="none"/>
      </font>
      <fill>
        <patternFill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sto MT"/>
        <scheme val="none"/>
      </font>
      <numFmt numFmtId="3" formatCode="#,##0"/>
      <fill>
        <patternFill patternType="solid">
          <fgColor indexed="64"/>
          <bgColor rgb="FF00B05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color auto="1"/>
        <name val="Calisto MT"/>
        <scheme val="none"/>
      </font>
      <fill>
        <patternFill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sto MT"/>
        <scheme val="none"/>
      </font>
      <numFmt numFmtId="3" formatCode="#,##0"/>
      <fill>
        <patternFill patternType="solid">
          <fgColor indexed="64"/>
          <bgColor rgb="FF00B05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color auto="1"/>
        <name val="Calisto MT"/>
        <scheme val="none"/>
      </font>
      <fill>
        <patternFill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sto MT"/>
        <scheme val="none"/>
      </font>
      <fill>
        <patternFill patternType="solid">
          <fgColor indexed="64"/>
          <bgColor rgb="FF00B05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color auto="1"/>
        <name val="Calisto MT"/>
        <scheme val="none"/>
      </font>
      <fill>
        <patternFill>
          <fgColor indexed="64"/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sto MT"/>
        <scheme val="none"/>
      </font>
      <fill>
        <patternFill patternType="solid">
          <fgColor indexed="64"/>
          <bgColor rgb="FF00B050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color auto="1"/>
        <name val="Calisto MT"/>
        <scheme val="none"/>
      </font>
      <fill>
        <patternFill>
          <fgColor indexed="64"/>
          <bgColor theme="0"/>
        </patternFill>
      </fill>
    </dxf>
    <dxf>
      <border>
        <top style="thin">
          <color rgb="FF000000"/>
        </top>
      </border>
    </dxf>
    <dxf>
      <font>
        <strike val="0"/>
        <outline val="0"/>
        <shadow val="0"/>
        <u val="none"/>
        <vertAlign val="baseline"/>
        <color auto="1"/>
        <name val="Calisto MT"/>
        <scheme val="none"/>
      </font>
      <fill>
        <patternFill>
          <fgColor indexed="64"/>
          <bgColor rgb="FF00B050"/>
        </patternFill>
      </fill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2"/>
        <color auto="1"/>
        <name val="Calisto MT"/>
        <scheme val="none"/>
      </font>
      <fill>
        <patternFill>
          <fgColor indexed="64"/>
          <bgColor theme="0"/>
        </patternFill>
      </fill>
    </dxf>
    <dxf>
      <border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sto MT"/>
        <scheme val="none"/>
      </font>
      <fill>
        <patternFill patternType="solid">
          <fgColor indexed="64"/>
          <bgColor theme="5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id="3" name="Tableau10314" displayName="Tableau10314" ref="A3:H70" totalsRowCount="1" headerRowDxfId="139" dataDxfId="137" totalsRowDxfId="135" headerRowBorderDxfId="138" tableBorderDxfId="136" totalsRowBorderDxfId="134">
  <autoFilter ref="A3:H69"/>
  <tableColumns count="8">
    <tableColumn id="1" name="Service" totalsRowLabel="TOTAL" dataDxfId="133" totalsRowDxfId="132"/>
    <tableColumn id="2" name="Poste de travail" dataDxfId="131" totalsRowDxfId="130"/>
    <tableColumn id="3" name="Effectif existant" totalsRowLabel="59" dataDxfId="129" totalsRowDxfId="128"/>
    <tableColumn id="4" name="Effectif proposé par le groupe de travail" totalsRowFunction="custom" dataDxfId="127" totalsRowDxfId="126">
      <totalsRowFormula>SUM(D4:D69)</totalsRowFormula>
    </tableColumn>
    <tableColumn id="5" name="Charge de travail annuelle (heures)" dataDxfId="125" totalsRowDxfId="124"/>
    <tableColumn id="6" name="Effectif défini par la charge de travail" dataDxfId="123" totalsRowDxfId="122">
      <calculatedColumnFormula>+E4/1840</calculatedColumnFormula>
    </tableColumn>
    <tableColumn id="7" name="Effectif validé" totalsRowFunction="custom" dataDxfId="121" totalsRowDxfId="120">
      <totalsRowFormula>SUM(G4:G69)</totalsRowFormula>
    </tableColumn>
    <tableColumn id="8" name="ECART (V1/V2)" totalsRowFunction="custom" dataDxfId="119" totalsRowDxfId="118">
      <calculatedColumnFormula>+Tableau10314[[#This Row],[Effectif validé]]-Tableau10314[[#This Row],[Effectif proposé par le groupe de travail]]</calculatedColumnFormula>
      <totalsRowFormula>SUM(H4:H69)</totalsRowFormula>
    </tableColumn>
  </tableColumns>
  <tableStyleInfo name="TableStyleMedium6" showFirstColumn="0" showLastColumn="0" showRowStripes="1" showColumnStripes="0"/>
</table>
</file>

<file path=xl/tables/table2.xml><?xml version="1.0" encoding="utf-8"?>
<table xmlns="http://schemas.openxmlformats.org/spreadsheetml/2006/main" id="4" name="Tableau935" displayName="Tableau935" ref="A4:H13" totalsRowShown="0" headerRowDxfId="117" dataDxfId="116">
  <autoFilter ref="A4:H13"/>
  <tableColumns count="8">
    <tableColumn id="1" name="Service" dataDxfId="115"/>
    <tableColumn id="2" name="Poste de travail" dataDxfId="114"/>
    <tableColumn id="3" name="Effectif existant" dataDxfId="113"/>
    <tableColumn id="4" name="Effectif proposé par le groupe de travail" dataDxfId="112"/>
    <tableColumn id="5" name="Charge de travail annuelle (heures)" dataDxfId="111"/>
    <tableColumn id="6" name="Effectif défini par la charge de travail" dataDxfId="110">
      <calculatedColumnFormula>+E5/1840</calculatedColumnFormula>
    </tableColumn>
    <tableColumn id="7" name="Effectif validé" dataDxfId="109"/>
    <tableColumn id="8" name="ECART (V1/V2)" dataDxfId="108">
      <calculatedColumnFormula>Tableau935[[#This Row],[Effectif validé]]-Tableau935[[#This Row],[Effectif proposé par le groupe de travail]]</calculatedColumnFormula>
    </tableColumn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id="13" name="Tableau1933" displayName="Tableau1933" ref="A5:H37" totalsRowCount="1" headerRowDxfId="107" dataDxfId="105" totalsRowDxfId="103" headerRowBorderDxfId="106" tableBorderDxfId="104" totalsRowBorderDxfId="102">
  <autoFilter ref="A5:H36"/>
  <tableColumns count="8">
    <tableColumn id="1" name="Service" totalsRowLabel="TOTAL" dataDxfId="101" totalsRowDxfId="100"/>
    <tableColumn id="2" name="Poste de travail" dataDxfId="99" totalsRowDxfId="98"/>
    <tableColumn id="3" name="Effectif existant" totalsRowLabel="29" dataDxfId="97" totalsRowDxfId="96"/>
    <tableColumn id="4" name="Effectif proposé par le groupe de travail" totalsRowFunction="custom" dataDxfId="95" totalsRowDxfId="94">
      <totalsRowFormula>SUM(D6:D36)</totalsRowFormula>
    </tableColumn>
    <tableColumn id="5" name="Charge de travail annuelle (heures)" dataDxfId="93" totalsRowDxfId="92" dataCellStyle="Milliers"/>
    <tableColumn id="6" name="Effectif défini par la charge de travail" dataDxfId="91" totalsRowDxfId="90"/>
    <tableColumn id="7" name="Effectif validé" totalsRowFunction="custom" dataDxfId="89" totalsRowDxfId="88">
      <totalsRowFormula>SUM(G6:G36)</totalsRowFormula>
    </tableColumn>
    <tableColumn id="8" name="ECART (V1/V2)" totalsRowFunction="custom" dataDxfId="87" totalsRowDxfId="86">
      <calculatedColumnFormula>+Tableau1933[[#This Row],[Effectif validé]]-Tableau1933[[#This Row],[Effectif proposé par le groupe de travail]]</calculatedColumnFormula>
      <totalsRowFormula>SUM(H6:H36)</totalsRowFormula>
    </tableColumn>
  </tableColumns>
  <tableStyleInfo name="TableStyleMedium6" showFirstColumn="0" showLastColumn="0" showRowStripes="1" showColumnStripes="0"/>
</table>
</file>

<file path=xl/tables/table4.xml><?xml version="1.0" encoding="utf-8"?>
<table xmlns="http://schemas.openxmlformats.org/spreadsheetml/2006/main" id="1" name="Tableau713292" displayName="Tableau713292" ref="A3:H62" totalsRowCount="1" headerRowDxfId="85" dataDxfId="83" totalsRowDxfId="81" headerRowBorderDxfId="84" tableBorderDxfId="82" totalsRowBorderDxfId="80">
  <autoFilter ref="A3:H61"/>
  <tableColumns count="8">
    <tableColumn id="1" name="Service" totalsRowLabel="TOTAL" dataDxfId="79" totalsRowDxfId="78"/>
    <tableColumn id="2" name="Poste de travail" dataDxfId="77" totalsRowDxfId="76"/>
    <tableColumn id="3" name="Effectif existant" totalsRowLabel="71" dataDxfId="75" totalsRowDxfId="74"/>
    <tableColumn id="4" name="Effectif proposé par le groupe de travail" totalsRowFunction="custom" dataDxfId="73" totalsRowDxfId="72">
      <totalsRowFormula>SUM(D4:D61)</totalsRowFormula>
    </tableColumn>
    <tableColumn id="5" name="Charge de travail annuelle (heures)" dataDxfId="71" totalsRowDxfId="70"/>
    <tableColumn id="6" name="Effectif défini par la charge de travail" dataDxfId="69" totalsRowDxfId="68">
      <calculatedColumnFormula>+E4/1840</calculatedColumnFormula>
    </tableColumn>
    <tableColumn id="10" name="Effectif validé2" totalsRowFunction="custom" dataDxfId="67" totalsRowDxfId="66">
      <totalsRowFormula>SUM(G4:G61)</totalsRowFormula>
    </tableColumn>
    <tableColumn id="8" name="ECART (V1/V2)" totalsRowFunction="custom" dataDxfId="65" totalsRowDxfId="64">
      <calculatedColumnFormula>+#REF!-Tableau713292[[#This Row],[Effectif proposé par le groupe de travail]]</calculatedColumnFormula>
      <totalsRowFormula>SUM(H4:H61)</totalsRowFormula>
    </tableColumn>
  </tableColumns>
  <tableStyleInfo name="TableStyleMedium6" showFirstColumn="0" showLastColumn="0" showRowStripes="1" showColumnStripes="0"/>
</table>
</file>

<file path=xl/tables/table5.xml><?xml version="1.0" encoding="utf-8"?>
<table xmlns="http://schemas.openxmlformats.org/spreadsheetml/2006/main" id="7" name="Tableau20233035" displayName="Tableau20233035" ref="A3:H51" totalsRowShown="0" headerRowDxfId="63" dataDxfId="61" headerRowBorderDxfId="62" tableBorderDxfId="60" totalsRowBorderDxfId="59">
  <autoFilter ref="A3:H51"/>
  <tableColumns count="8">
    <tableColumn id="1" name="Service" dataDxfId="58" totalsRowDxfId="57"/>
    <tableColumn id="2" name="Poste de travail" dataDxfId="56" totalsRowDxfId="55"/>
    <tableColumn id="3" name="Effectif existant" dataDxfId="54" totalsRowDxfId="53"/>
    <tableColumn id="4" name="Effectif proposé par le groupe de travail" dataDxfId="52" totalsRowDxfId="51"/>
    <tableColumn id="5" name="Charge de travail annuelle (heures)" dataDxfId="50" totalsRowDxfId="49"/>
    <tableColumn id="6" name="Effectif défini par la charge de travail" dataDxfId="48" totalsRowDxfId="47">
      <calculatedColumnFormula>+E4/1840</calculatedColumnFormula>
    </tableColumn>
    <tableColumn id="7" name="Effectif validé" dataDxfId="46" totalsRowDxfId="45"/>
    <tableColumn id="8" name="ECART (V1/V2)" dataDxfId="44" totalsRowDxfId="43">
      <calculatedColumnFormula>+Tableau20233035[[#This Row],[Effectif validé]]-Tableau20233035[[#This Row],[Effectif proposé par le groupe de travail]]</calculatedColumnFormula>
    </tableColumn>
  </tableColumns>
  <tableStyleInfo name="TableStyleMedium6" showFirstColumn="0" showLastColumn="0" showRowStripes="1" showColumnStripes="0"/>
</table>
</file>

<file path=xl/tables/table6.xml><?xml version="1.0" encoding="utf-8"?>
<table xmlns="http://schemas.openxmlformats.org/spreadsheetml/2006/main" id="15" name="Tableau1536" displayName="Tableau1536" ref="A3:H62" totalsRowCount="1" headerRowDxfId="42" dataDxfId="40" totalsRowDxfId="38" headerRowBorderDxfId="41" tableBorderDxfId="39" totalsRowBorderDxfId="37">
  <autoFilter ref="A3:H61"/>
  <tableColumns count="8">
    <tableColumn id="1" name="Service" totalsRowLabel="TOTAL" dataDxfId="36" totalsRowDxfId="35"/>
    <tableColumn id="2" name="Poste de travail" dataDxfId="34" totalsRowDxfId="33"/>
    <tableColumn id="3" name="Effectif existant" totalsRowLabel="45" dataDxfId="32" totalsRowDxfId="31"/>
    <tableColumn id="4" name="Effectif proposé par le groupe de travail" totalsRowFunction="custom" dataDxfId="30" totalsRowDxfId="29">
      <totalsRowFormula>SUM(D4:D61)</totalsRowFormula>
    </tableColumn>
    <tableColumn id="5" name="Charge de travail annuelle (heures)" dataDxfId="28" totalsRowDxfId="27"/>
    <tableColumn id="6" name="Effectif défini par la charge de travail" dataDxfId="26" totalsRowDxfId="25">
      <calculatedColumnFormula>E4/1840</calculatedColumnFormula>
    </tableColumn>
    <tableColumn id="7" name="Effectif validé" totalsRowFunction="custom" dataDxfId="24" totalsRowDxfId="23">
      <totalsRowFormula>SUM(G4:G61)</totalsRowFormula>
    </tableColumn>
    <tableColumn id="8" name="ECART (V1/V2)" totalsRowFunction="custom" dataDxfId="22" totalsRowDxfId="21">
      <calculatedColumnFormula>+Tableau1536[[#This Row],[Effectif validé]]-Tableau1536[[#This Row],[Effectif proposé par le groupe de travail]]</calculatedColumnFormula>
      <totalsRowFormula>SUM(H4:H61)</totalsRowFormula>
    </tableColumn>
  </tableColumns>
  <tableStyleInfo name="TableStyleMedium6" showFirstColumn="0" showLastColumn="0" showRowStripes="1" showColumnStripes="0"/>
</table>
</file>

<file path=xl/tables/table7.xml><?xml version="1.0" encoding="utf-8"?>
<table xmlns="http://schemas.openxmlformats.org/spreadsheetml/2006/main" id="2" name="Tableau24153" displayName="Tableau24153" ref="A4:H29" totalsRowShown="0" headerRowDxfId="20" dataDxfId="18" totalsRowDxfId="16" headerRowBorderDxfId="19" tableBorderDxfId="17" totalsRowBorderDxfId="15">
  <autoFilter ref="A4:H29"/>
  <tableColumns count="8">
    <tableColumn id="1" name="Service" dataDxfId="14" totalsRowDxfId="13"/>
    <tableColumn id="2" name="Poste de travail" dataDxfId="12" totalsRowDxfId="11"/>
    <tableColumn id="3" name="Effectif existant" dataDxfId="10" totalsRowDxfId="9"/>
    <tableColumn id="4" name="Effectif proposé par le groupe de travail" dataDxfId="8" totalsRowDxfId="7"/>
    <tableColumn id="5" name="Charge de travail annuelle (heures)" dataDxfId="6" totalsRowDxfId="5"/>
    <tableColumn id="6" name="Effectif défini par la charge de travail" dataDxfId="4" totalsRowDxfId="3">
      <calculatedColumnFormula>+E5/1840</calculatedColumnFormula>
    </tableColumn>
    <tableColumn id="11" name="Effectif validé" dataDxfId="2"/>
    <tableColumn id="8" name="ECART (V1/V2)" dataDxfId="1" totalsRowDxfId="0">
      <calculatedColumnFormula>+#REF!-Tableau24153[[#This Row],[Effectif proposé par le groupe de travail]]</calculatedColumnFormula>
    </tableColumn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H71"/>
  <sheetViews>
    <sheetView topLeftCell="A55" zoomScale="130" zoomScaleNormal="130" workbookViewId="0">
      <selection activeCell="C70" sqref="C70"/>
    </sheetView>
  </sheetViews>
  <sheetFormatPr baseColWidth="10" defaultColWidth="11.42578125" defaultRowHeight="15" x14ac:dyDescent="0.25"/>
  <cols>
    <col min="1" max="1" width="33.140625" style="139" customWidth="1"/>
    <col min="2" max="2" width="29" style="139" customWidth="1"/>
    <col min="3" max="3" width="13.85546875" style="139" customWidth="1"/>
    <col min="4" max="4" width="14.28515625" style="139" customWidth="1"/>
    <col min="5" max="5" width="12.140625" style="139" customWidth="1"/>
    <col min="6" max="6" width="13" style="139" customWidth="1"/>
    <col min="7" max="7" width="12.42578125" style="1" customWidth="1"/>
    <col min="8" max="8" width="12.28515625" style="139" bestFit="1" customWidth="1"/>
    <col min="9" max="16384" width="11.42578125" style="139"/>
  </cols>
  <sheetData>
    <row r="1" spans="1:8" ht="51.75" customHeight="1" x14ac:dyDescent="0.25">
      <c r="A1" s="231" t="s">
        <v>182</v>
      </c>
      <c r="B1" s="231"/>
      <c r="C1" s="231"/>
      <c r="D1" s="231"/>
      <c r="E1" s="231"/>
      <c r="F1" s="231"/>
      <c r="G1" s="231"/>
    </row>
    <row r="3" spans="1:8" ht="63" x14ac:dyDescent="0.25">
      <c r="A3" s="44" t="s">
        <v>87</v>
      </c>
      <c r="B3" s="43" t="s">
        <v>86</v>
      </c>
      <c r="C3" s="43" t="s">
        <v>85</v>
      </c>
      <c r="D3" s="43" t="s">
        <v>84</v>
      </c>
      <c r="E3" s="43" t="s">
        <v>83</v>
      </c>
      <c r="F3" s="43" t="s">
        <v>82</v>
      </c>
      <c r="G3" s="43" t="s">
        <v>81</v>
      </c>
      <c r="H3" s="42" t="s">
        <v>80</v>
      </c>
    </row>
    <row r="4" spans="1:8" ht="47.25" x14ac:dyDescent="0.25">
      <c r="A4" s="141" t="s">
        <v>413</v>
      </c>
      <c r="B4" s="165" t="s">
        <v>181</v>
      </c>
      <c r="C4" s="166"/>
      <c r="D4" s="142">
        <v>1</v>
      </c>
      <c r="E4" s="166"/>
      <c r="F4" s="167"/>
      <c r="G4" s="65">
        <v>1</v>
      </c>
      <c r="H4" s="143">
        <f>+Tableau10314[[#This Row],[Effectif validé]]-Tableau10314[[#This Row],[Effectif proposé par le groupe de travail]]</f>
        <v>0</v>
      </c>
    </row>
    <row r="5" spans="1:8" ht="36" customHeight="1" x14ac:dyDescent="0.25">
      <c r="A5" s="141"/>
      <c r="B5" s="165" t="s">
        <v>180</v>
      </c>
      <c r="C5" s="166"/>
      <c r="D5" s="142">
        <v>1</v>
      </c>
      <c r="E5" s="166"/>
      <c r="F5" s="167"/>
      <c r="G5" s="65">
        <v>1</v>
      </c>
      <c r="H5" s="143">
        <f>+Tableau10314[[#This Row],[Effectif validé]]-Tableau10314[[#This Row],[Effectif proposé par le groupe de travail]]</f>
        <v>0</v>
      </c>
    </row>
    <row r="6" spans="1:8" ht="19.5" customHeight="1" x14ac:dyDescent="0.25">
      <c r="A6" s="141"/>
      <c r="B6" s="165" t="s">
        <v>179</v>
      </c>
      <c r="C6" s="166"/>
      <c r="D6" s="142">
        <v>1</v>
      </c>
      <c r="E6" s="166"/>
      <c r="F6" s="167"/>
      <c r="G6" s="65">
        <v>1</v>
      </c>
      <c r="H6" s="143">
        <f>+Tableau10314[[#This Row],[Effectif validé]]-Tableau10314[[#This Row],[Effectif proposé par le groupe de travail]]</f>
        <v>0</v>
      </c>
    </row>
    <row r="7" spans="1:8" ht="31.5" customHeight="1" x14ac:dyDescent="0.25">
      <c r="A7" s="141"/>
      <c r="B7" s="165" t="s">
        <v>178</v>
      </c>
      <c r="C7" s="166"/>
      <c r="D7" s="142">
        <v>1</v>
      </c>
      <c r="E7" s="166"/>
      <c r="F7" s="167"/>
      <c r="G7" s="65">
        <v>1</v>
      </c>
      <c r="H7" s="143">
        <f>+Tableau10314[[#This Row],[Effectif validé]]-Tableau10314[[#This Row],[Effectif proposé par le groupe de travail]]</f>
        <v>0</v>
      </c>
    </row>
    <row r="8" spans="1:8" ht="21" customHeight="1" x14ac:dyDescent="0.25">
      <c r="A8" s="144" t="s">
        <v>177</v>
      </c>
      <c r="B8" s="157" t="s">
        <v>53</v>
      </c>
      <c r="C8" s="13"/>
      <c r="D8" s="13"/>
      <c r="E8" s="13"/>
      <c r="F8" s="158"/>
      <c r="G8" s="65">
        <v>1</v>
      </c>
      <c r="H8" s="145">
        <f>+Tableau10314[[#This Row],[Effectif validé]]-Tableau10314[[#This Row],[Effectif proposé par le groupe de travail]]</f>
        <v>1</v>
      </c>
    </row>
    <row r="9" spans="1:8" ht="21" customHeight="1" x14ac:dyDescent="0.25">
      <c r="A9" s="144"/>
      <c r="B9" s="157" t="s">
        <v>176</v>
      </c>
      <c r="C9" s="13"/>
      <c r="D9" s="13">
        <v>4</v>
      </c>
      <c r="E9" s="13"/>
      <c r="F9" s="158"/>
      <c r="G9" s="65">
        <v>1</v>
      </c>
      <c r="H9" s="145">
        <f>+Tableau10314[[#This Row],[Effectif validé]]-Tableau10314[[#This Row],[Effectif proposé par le groupe de travail]]</f>
        <v>-3</v>
      </c>
    </row>
    <row r="10" spans="1:8" ht="15.75" x14ac:dyDescent="0.25">
      <c r="A10" s="141" t="s">
        <v>71</v>
      </c>
      <c r="B10" s="165" t="s">
        <v>53</v>
      </c>
      <c r="C10" s="142"/>
      <c r="D10" s="142">
        <v>1</v>
      </c>
      <c r="E10" s="142"/>
      <c r="F10" s="167"/>
      <c r="G10" s="65">
        <v>1</v>
      </c>
      <c r="H10" s="143">
        <f>+Tableau10314[[#This Row],[Effectif validé]]-Tableau10314[[#This Row],[Effectif proposé par le groupe de travail]]</f>
        <v>0</v>
      </c>
    </row>
    <row r="11" spans="1:8" ht="15.75" x14ac:dyDescent="0.25">
      <c r="A11" s="141"/>
      <c r="B11" s="165" t="s">
        <v>175</v>
      </c>
      <c r="C11" s="142"/>
      <c r="D11" s="142">
        <v>1</v>
      </c>
      <c r="E11" s="142"/>
      <c r="F11" s="167"/>
      <c r="G11" s="65">
        <v>1</v>
      </c>
      <c r="H11" s="143">
        <f>+Tableau10314[[#This Row],[Effectif validé]]-Tableau10314[[#This Row],[Effectif proposé par le groupe de travail]]</f>
        <v>0</v>
      </c>
    </row>
    <row r="12" spans="1:8" ht="15.75" x14ac:dyDescent="0.25">
      <c r="A12" s="144" t="s">
        <v>320</v>
      </c>
      <c r="B12" s="159" t="s">
        <v>132</v>
      </c>
      <c r="C12" s="14"/>
      <c r="D12" s="13">
        <v>1</v>
      </c>
      <c r="E12" s="14"/>
      <c r="F12" s="158"/>
      <c r="G12" s="65">
        <v>1</v>
      </c>
      <c r="H12" s="145">
        <f>+Tableau10314[[#This Row],[Effectif validé]]-Tableau10314[[#This Row],[Effectif proposé par le groupe de travail]]</f>
        <v>0</v>
      </c>
    </row>
    <row r="13" spans="1:8" ht="15.75" x14ac:dyDescent="0.25">
      <c r="A13" s="144"/>
      <c r="B13" s="159" t="s">
        <v>1</v>
      </c>
      <c r="C13" s="14"/>
      <c r="D13" s="13">
        <v>1</v>
      </c>
      <c r="E13" s="14"/>
      <c r="F13" s="158"/>
      <c r="G13" s="65">
        <v>1</v>
      </c>
      <c r="H13" s="145">
        <f>+Tableau10314[[#This Row],[Effectif validé]]-Tableau10314[[#This Row],[Effectif proposé par le groupe de travail]]</f>
        <v>0</v>
      </c>
    </row>
    <row r="14" spans="1:8" ht="50.25" customHeight="1" x14ac:dyDescent="0.25">
      <c r="A14" s="141" t="s">
        <v>65</v>
      </c>
      <c r="B14" s="165" t="s">
        <v>174</v>
      </c>
      <c r="C14" s="142"/>
      <c r="D14" s="142">
        <v>1</v>
      </c>
      <c r="E14" s="142"/>
      <c r="F14" s="167"/>
      <c r="G14" s="65">
        <v>1</v>
      </c>
      <c r="H14" s="143">
        <f>+Tableau10314[[#This Row],[Effectif validé]]-Tableau10314[[#This Row],[Effectif proposé par le groupe de travail]]</f>
        <v>0</v>
      </c>
    </row>
    <row r="15" spans="1:8" ht="47.25" customHeight="1" x14ac:dyDescent="0.25">
      <c r="A15" s="141"/>
      <c r="B15" s="165" t="s">
        <v>173</v>
      </c>
      <c r="C15" s="166"/>
      <c r="D15" s="166">
        <v>2</v>
      </c>
      <c r="E15" s="166"/>
      <c r="F15" s="167"/>
      <c r="G15" s="65">
        <v>1</v>
      </c>
      <c r="H15" s="143">
        <f>+Tableau10314[[#This Row],[Effectif validé]]-Tableau10314[[#This Row],[Effectif proposé par le groupe de travail]]</f>
        <v>-1</v>
      </c>
    </row>
    <row r="16" spans="1:8" s="92" customFormat="1" ht="47.25" x14ac:dyDescent="0.25">
      <c r="A16" s="144" t="s">
        <v>113</v>
      </c>
      <c r="B16" s="15" t="s">
        <v>172</v>
      </c>
      <c r="C16" s="13"/>
      <c r="D16" s="13">
        <v>1</v>
      </c>
      <c r="E16" s="13"/>
      <c r="F16" s="20"/>
      <c r="G16" s="65">
        <v>1</v>
      </c>
      <c r="H16" s="145">
        <f>+Tableau10314[[#This Row],[Effectif validé]]-Tableau10314[[#This Row],[Effectif proposé par le groupe de travail]]</f>
        <v>0</v>
      </c>
    </row>
    <row r="17" spans="1:8" s="92" customFormat="1" ht="28.5" customHeight="1" x14ac:dyDescent="0.25">
      <c r="A17" s="144"/>
      <c r="B17" s="15" t="s">
        <v>171</v>
      </c>
      <c r="C17" s="13"/>
      <c r="D17" s="13">
        <v>1</v>
      </c>
      <c r="E17" s="13"/>
      <c r="F17" s="20"/>
      <c r="G17" s="65">
        <v>2</v>
      </c>
      <c r="H17" s="145">
        <f>+Tableau10314[[#This Row],[Effectif validé]]-Tableau10314[[#This Row],[Effectif proposé par le groupe de travail]]</f>
        <v>1</v>
      </c>
    </row>
    <row r="18" spans="1:8" ht="47.25" x14ac:dyDescent="0.25">
      <c r="A18" s="141" t="s">
        <v>170</v>
      </c>
      <c r="B18" s="165" t="s">
        <v>414</v>
      </c>
      <c r="C18" s="142"/>
      <c r="D18" s="142">
        <v>1</v>
      </c>
      <c r="E18" s="168">
        <v>3792</v>
      </c>
      <c r="F18" s="167">
        <f>+E18/1840</f>
        <v>2.0608695652173914</v>
      </c>
      <c r="G18" s="65">
        <v>1</v>
      </c>
      <c r="H18" s="143">
        <f>+Tableau10314[[#This Row],[Effectif validé]]-Tableau10314[[#This Row],[Effectif proposé par le groupe de travail]]</f>
        <v>0</v>
      </c>
    </row>
    <row r="19" spans="1:8" ht="47.25" x14ac:dyDescent="0.25">
      <c r="A19" s="141"/>
      <c r="B19" s="165" t="s">
        <v>437</v>
      </c>
      <c r="C19" s="142"/>
      <c r="D19" s="142"/>
      <c r="E19" s="168"/>
      <c r="F19" s="167">
        <f>+E19/1840</f>
        <v>0</v>
      </c>
      <c r="G19" s="65">
        <v>1</v>
      </c>
      <c r="H19" s="143">
        <f>+Tableau10314[[#This Row],[Effectif validé]]-Tableau10314[[#This Row],[Effectif proposé par le groupe de travail]]</f>
        <v>1</v>
      </c>
    </row>
    <row r="20" spans="1:8" ht="31.5" x14ac:dyDescent="0.25">
      <c r="A20" s="144" t="s">
        <v>169</v>
      </c>
      <c r="B20" s="157" t="s">
        <v>53</v>
      </c>
      <c r="C20" s="13"/>
      <c r="D20" s="13">
        <v>1</v>
      </c>
      <c r="E20" s="13">
        <v>2448</v>
      </c>
      <c r="F20" s="158">
        <f t="shared" ref="F20:F69" si="0">+E20/1840</f>
        <v>1.3304347826086957</v>
      </c>
      <c r="G20" s="65">
        <v>1</v>
      </c>
      <c r="H20" s="145">
        <f>+Tableau10314[[#This Row],[Effectif validé]]-Tableau10314[[#This Row],[Effectif proposé par le groupe de travail]]</f>
        <v>0</v>
      </c>
    </row>
    <row r="21" spans="1:8" ht="28.15" customHeight="1" x14ac:dyDescent="0.25">
      <c r="A21" s="144"/>
      <c r="B21" s="157" t="s">
        <v>168</v>
      </c>
      <c r="C21" s="13"/>
      <c r="D21" s="13">
        <v>1</v>
      </c>
      <c r="E21" s="13">
        <v>3900</v>
      </c>
      <c r="F21" s="158">
        <f t="shared" si="0"/>
        <v>2.1195652173913042</v>
      </c>
      <c r="G21" s="65">
        <v>2</v>
      </c>
      <c r="H21" s="145">
        <f>+Tableau10314[[#This Row],[Effectif validé]]-Tableau10314[[#This Row],[Effectif proposé par le groupe de travail]]</f>
        <v>1</v>
      </c>
    </row>
    <row r="22" spans="1:8" ht="34.5" customHeight="1" x14ac:dyDescent="0.25">
      <c r="A22" s="141" t="s">
        <v>167</v>
      </c>
      <c r="B22" s="165" t="s">
        <v>380</v>
      </c>
      <c r="C22" s="142"/>
      <c r="D22" s="142">
        <v>1</v>
      </c>
      <c r="E22" s="142">
        <v>1956</v>
      </c>
      <c r="F22" s="167">
        <f t="shared" si="0"/>
        <v>1.0630434782608695</v>
      </c>
      <c r="G22" s="65">
        <v>1</v>
      </c>
      <c r="H22" s="143">
        <f>+Tableau10314[[#This Row],[Effectif validé]]-Tableau10314[[#This Row],[Effectif proposé par le groupe de travail]]</f>
        <v>0</v>
      </c>
    </row>
    <row r="23" spans="1:8" ht="57.75" customHeight="1" x14ac:dyDescent="0.25">
      <c r="A23" s="141"/>
      <c r="B23" s="165" t="s">
        <v>166</v>
      </c>
      <c r="C23" s="142"/>
      <c r="D23" s="142">
        <v>1</v>
      </c>
      <c r="E23" s="142">
        <v>2194</v>
      </c>
      <c r="F23" s="167">
        <f t="shared" si="0"/>
        <v>1.192391304347826</v>
      </c>
      <c r="G23" s="65">
        <v>1</v>
      </c>
      <c r="H23" s="143">
        <f>+Tableau10314[[#This Row],[Effectif validé]]-Tableau10314[[#This Row],[Effectif proposé par le groupe de travail]]</f>
        <v>0</v>
      </c>
    </row>
    <row r="24" spans="1:8" ht="47.25" x14ac:dyDescent="0.25">
      <c r="A24" s="144" t="s">
        <v>165</v>
      </c>
      <c r="B24" s="157" t="s">
        <v>53</v>
      </c>
      <c r="C24" s="13"/>
      <c r="D24" s="13">
        <v>1</v>
      </c>
      <c r="E24" s="13">
        <v>3226</v>
      </c>
      <c r="F24" s="158">
        <f t="shared" si="0"/>
        <v>1.7532608695652174</v>
      </c>
      <c r="G24" s="65">
        <v>1</v>
      </c>
      <c r="H24" s="145">
        <f>+Tableau10314[[#This Row],[Effectif validé]]-Tableau10314[[#This Row],[Effectif proposé par le groupe de travail]]</f>
        <v>0</v>
      </c>
    </row>
    <row r="25" spans="1:8" ht="15.75" x14ac:dyDescent="0.25">
      <c r="A25" s="144"/>
      <c r="B25" s="157"/>
      <c r="C25" s="13"/>
      <c r="D25" s="13"/>
      <c r="E25" s="13"/>
      <c r="F25" s="158">
        <f>+E25/1840</f>
        <v>0</v>
      </c>
      <c r="G25" s="65">
        <v>1</v>
      </c>
      <c r="H25" s="145">
        <f>+Tableau10314[[#This Row],[Effectif validé]]-Tableau10314[[#This Row],[Effectif proposé par le groupe de travail]]</f>
        <v>1</v>
      </c>
    </row>
    <row r="26" spans="1:8" ht="34.5" customHeight="1" x14ac:dyDescent="0.25">
      <c r="A26" s="141" t="s">
        <v>164</v>
      </c>
      <c r="B26" s="165" t="s">
        <v>53</v>
      </c>
      <c r="C26" s="142"/>
      <c r="D26" s="142">
        <v>1</v>
      </c>
      <c r="E26" s="142">
        <v>2220</v>
      </c>
      <c r="F26" s="167">
        <f t="shared" si="0"/>
        <v>1.2065217391304348</v>
      </c>
      <c r="G26" s="65">
        <v>1</v>
      </c>
      <c r="H26" s="143">
        <f>+Tableau10314[[#This Row],[Effectif validé]]-Tableau10314[[#This Row],[Effectif proposé par le groupe de travail]]</f>
        <v>0</v>
      </c>
    </row>
    <row r="27" spans="1:8" ht="47.25" x14ac:dyDescent="0.25">
      <c r="A27" s="141"/>
      <c r="B27" s="169" t="s">
        <v>163</v>
      </c>
      <c r="C27" s="142"/>
      <c r="D27" s="142">
        <v>1</v>
      </c>
      <c r="E27" s="142">
        <v>1633</v>
      </c>
      <c r="F27" s="167">
        <f t="shared" si="0"/>
        <v>0.88749999999999996</v>
      </c>
      <c r="G27" s="65">
        <v>1</v>
      </c>
      <c r="H27" s="143">
        <f>+Tableau10314[[#This Row],[Effectif validé]]-Tableau10314[[#This Row],[Effectif proposé par le groupe de travail]]</f>
        <v>0</v>
      </c>
    </row>
    <row r="28" spans="1:8" ht="31.5" x14ac:dyDescent="0.25">
      <c r="A28" s="144" t="s">
        <v>162</v>
      </c>
      <c r="B28" s="157" t="s">
        <v>53</v>
      </c>
      <c r="C28" s="13"/>
      <c r="D28" s="13">
        <v>1</v>
      </c>
      <c r="E28" s="13">
        <v>1826</v>
      </c>
      <c r="F28" s="158">
        <f t="shared" si="0"/>
        <v>0.99239130434782608</v>
      </c>
      <c r="G28" s="65">
        <v>1</v>
      </c>
      <c r="H28" s="145">
        <f>+Tableau10314[[#This Row],[Effectif validé]]-Tableau10314[[#This Row],[Effectif proposé par le groupe de travail]]</f>
        <v>0</v>
      </c>
    </row>
    <row r="29" spans="1:8" ht="31.5" x14ac:dyDescent="0.25">
      <c r="A29" s="144"/>
      <c r="B29" s="157" t="s">
        <v>161</v>
      </c>
      <c r="C29" s="13"/>
      <c r="D29" s="13">
        <v>1</v>
      </c>
      <c r="E29" s="13">
        <v>1695</v>
      </c>
      <c r="F29" s="158">
        <f t="shared" si="0"/>
        <v>0.92119565217391308</v>
      </c>
      <c r="G29" s="65">
        <v>1</v>
      </c>
      <c r="H29" s="145">
        <f>+Tableau10314[[#This Row],[Effectif validé]]-Tableau10314[[#This Row],[Effectif proposé par le groupe de travail]]</f>
        <v>0</v>
      </c>
    </row>
    <row r="30" spans="1:8" ht="15.75" x14ac:dyDescent="0.25">
      <c r="A30" s="170" t="s">
        <v>160</v>
      </c>
      <c r="B30" s="165" t="s">
        <v>53</v>
      </c>
      <c r="C30" s="142"/>
      <c r="D30" s="142">
        <v>0</v>
      </c>
      <c r="E30" s="142">
        <v>9954</v>
      </c>
      <c r="F30" s="167">
        <f t="shared" si="0"/>
        <v>5.409782608695652</v>
      </c>
      <c r="G30" s="65">
        <v>1</v>
      </c>
      <c r="H30" s="143">
        <f>+Tableau10314[[#This Row],[Effectif validé]]-Tableau10314[[#This Row],[Effectif proposé par le groupe de travail]]</f>
        <v>1</v>
      </c>
    </row>
    <row r="31" spans="1:8" ht="15.75" x14ac:dyDescent="0.25">
      <c r="A31" s="170"/>
      <c r="B31" s="165" t="s">
        <v>438</v>
      </c>
      <c r="C31" s="142"/>
      <c r="D31" s="142">
        <v>1</v>
      </c>
      <c r="E31" s="142"/>
      <c r="F31" s="167">
        <f>+E31/1840</f>
        <v>0</v>
      </c>
      <c r="G31" s="65">
        <v>3</v>
      </c>
      <c r="H31" s="143">
        <f>+Tableau10314[[#This Row],[Effectif validé]]-Tableau10314[[#This Row],[Effectif proposé par le groupe de travail]]</f>
        <v>2</v>
      </c>
    </row>
    <row r="32" spans="1:8" ht="32.25" customHeight="1" x14ac:dyDescent="0.25">
      <c r="A32" s="144" t="s">
        <v>159</v>
      </c>
      <c r="B32" s="157" t="s">
        <v>53</v>
      </c>
      <c r="C32" s="13"/>
      <c r="D32" s="13">
        <v>1</v>
      </c>
      <c r="E32" s="13">
        <v>3068</v>
      </c>
      <c r="F32" s="158">
        <f t="shared" si="0"/>
        <v>1.6673913043478261</v>
      </c>
      <c r="G32" s="65">
        <v>1</v>
      </c>
      <c r="H32" s="145">
        <f>+Tableau10314[[#This Row],[Effectif validé]]-Tableau10314[[#This Row],[Effectif proposé par le groupe de travail]]</f>
        <v>0</v>
      </c>
    </row>
    <row r="33" spans="1:8" ht="15.75" x14ac:dyDescent="0.25">
      <c r="A33" s="144"/>
      <c r="B33" s="157" t="s">
        <v>158</v>
      </c>
      <c r="C33" s="13"/>
      <c r="D33" s="13">
        <v>1</v>
      </c>
      <c r="E33" s="13">
        <v>0</v>
      </c>
      <c r="F33" s="158">
        <f t="shared" si="0"/>
        <v>0</v>
      </c>
      <c r="G33" s="65">
        <v>1</v>
      </c>
      <c r="H33" s="145">
        <f>+Tableau10314[[#This Row],[Effectif validé]]-Tableau10314[[#This Row],[Effectif proposé par le groupe de travail]]</f>
        <v>0</v>
      </c>
    </row>
    <row r="34" spans="1:8" ht="19.5" customHeight="1" x14ac:dyDescent="0.25">
      <c r="A34" s="141" t="s">
        <v>157</v>
      </c>
      <c r="B34" s="165" t="s">
        <v>53</v>
      </c>
      <c r="C34" s="166"/>
      <c r="D34" s="142">
        <v>1</v>
      </c>
      <c r="E34" s="142">
        <v>3660</v>
      </c>
      <c r="F34" s="167">
        <f t="shared" si="0"/>
        <v>1.9891304347826086</v>
      </c>
      <c r="G34" s="65">
        <v>1</v>
      </c>
      <c r="H34" s="143">
        <f>+Tableau10314[[#This Row],[Effectif validé]]-Tableau10314[[#This Row],[Effectif proposé par le groupe de travail]]</f>
        <v>0</v>
      </c>
    </row>
    <row r="35" spans="1:8" ht="27" customHeight="1" x14ac:dyDescent="0.25">
      <c r="A35" s="141"/>
      <c r="B35" s="165" t="s">
        <v>156</v>
      </c>
      <c r="C35" s="142"/>
      <c r="D35" s="142">
        <v>1</v>
      </c>
      <c r="E35" s="142"/>
      <c r="F35" s="167">
        <f t="shared" si="0"/>
        <v>0</v>
      </c>
      <c r="G35" s="65">
        <v>1</v>
      </c>
      <c r="H35" s="143">
        <f>+Tableau10314[[#This Row],[Effectif validé]]-Tableau10314[[#This Row],[Effectif proposé par le groupe de travail]]</f>
        <v>0</v>
      </c>
    </row>
    <row r="36" spans="1:8" ht="31.5" x14ac:dyDescent="0.25">
      <c r="A36" s="144" t="s">
        <v>155</v>
      </c>
      <c r="B36" s="157" t="s">
        <v>53</v>
      </c>
      <c r="C36" s="13"/>
      <c r="D36" s="13">
        <v>1</v>
      </c>
      <c r="E36" s="13">
        <v>2400</v>
      </c>
      <c r="F36" s="158">
        <f t="shared" si="0"/>
        <v>1.3043478260869565</v>
      </c>
      <c r="G36" s="65">
        <v>1</v>
      </c>
      <c r="H36" s="145">
        <f>+Tableau10314[[#This Row],[Effectif validé]]-Tableau10314[[#This Row],[Effectif proposé par le groupe de travail]]</f>
        <v>0</v>
      </c>
    </row>
    <row r="37" spans="1:8" ht="15.75" x14ac:dyDescent="0.25">
      <c r="A37" s="141" t="s">
        <v>154</v>
      </c>
      <c r="B37" s="165" t="s">
        <v>53</v>
      </c>
      <c r="C37" s="142"/>
      <c r="D37" s="142">
        <v>1</v>
      </c>
      <c r="E37" s="142">
        <v>3299</v>
      </c>
      <c r="F37" s="167">
        <f t="shared" si="0"/>
        <v>1.7929347826086957</v>
      </c>
      <c r="G37" s="65">
        <v>1</v>
      </c>
      <c r="H37" s="143">
        <f>+Tableau10314[[#This Row],[Effectif validé]]-Tableau10314[[#This Row],[Effectif proposé par le groupe de travail]]</f>
        <v>0</v>
      </c>
    </row>
    <row r="38" spans="1:8" ht="15.75" x14ac:dyDescent="0.25">
      <c r="A38" s="141"/>
      <c r="B38" s="165" t="s">
        <v>145</v>
      </c>
      <c r="C38" s="142"/>
      <c r="D38" s="142">
        <v>1</v>
      </c>
      <c r="E38" s="142">
        <v>0</v>
      </c>
      <c r="F38" s="167">
        <f t="shared" si="0"/>
        <v>0</v>
      </c>
      <c r="G38" s="65">
        <v>1</v>
      </c>
      <c r="H38" s="143">
        <f>+Tableau10314[[#This Row],[Effectif validé]]-Tableau10314[[#This Row],[Effectif proposé par le groupe de travail]]</f>
        <v>0</v>
      </c>
    </row>
    <row r="39" spans="1:8" ht="52.5" customHeight="1" x14ac:dyDescent="0.25">
      <c r="A39" s="144" t="s">
        <v>153</v>
      </c>
      <c r="B39" s="157" t="s">
        <v>53</v>
      </c>
      <c r="C39" s="13"/>
      <c r="D39" s="13">
        <v>1</v>
      </c>
      <c r="E39" s="13">
        <v>2931</v>
      </c>
      <c r="F39" s="158">
        <f t="shared" si="0"/>
        <v>1.5929347826086957</v>
      </c>
      <c r="G39" s="65">
        <v>1</v>
      </c>
      <c r="H39" s="145">
        <f>+Tableau10314[[#This Row],[Effectif validé]]-Tableau10314[[#This Row],[Effectif proposé par le groupe de travail]]</f>
        <v>0</v>
      </c>
    </row>
    <row r="40" spans="1:8" ht="46.5" customHeight="1" x14ac:dyDescent="0.25">
      <c r="A40" s="144"/>
      <c r="B40" s="157" t="s">
        <v>152</v>
      </c>
      <c r="C40" s="13"/>
      <c r="D40" s="13">
        <v>1</v>
      </c>
      <c r="E40" s="13">
        <v>0</v>
      </c>
      <c r="F40" s="158">
        <f t="shared" si="0"/>
        <v>0</v>
      </c>
      <c r="G40" s="65">
        <v>1</v>
      </c>
      <c r="H40" s="145">
        <f>+Tableau10314[[#This Row],[Effectif validé]]-Tableau10314[[#This Row],[Effectif proposé par le groupe de travail]]</f>
        <v>0</v>
      </c>
    </row>
    <row r="41" spans="1:8" ht="38.450000000000003" customHeight="1" x14ac:dyDescent="0.25">
      <c r="A41" s="141" t="s">
        <v>151</v>
      </c>
      <c r="B41" s="165" t="s">
        <v>53</v>
      </c>
      <c r="C41" s="142"/>
      <c r="D41" s="142"/>
      <c r="E41" s="142">
        <v>2809</v>
      </c>
      <c r="F41" s="167">
        <f t="shared" si="0"/>
        <v>1.5266304347826087</v>
      </c>
      <c r="G41" s="65">
        <v>1</v>
      </c>
      <c r="H41" s="143">
        <f>+Tableau10314[[#This Row],[Effectif validé]]-Tableau10314[[#This Row],[Effectif proposé par le groupe de travail]]</f>
        <v>1</v>
      </c>
    </row>
    <row r="42" spans="1:8" ht="55.15" customHeight="1" x14ac:dyDescent="0.25">
      <c r="A42" s="141"/>
      <c r="B42" s="165"/>
      <c r="C42" s="142"/>
      <c r="D42" s="142"/>
      <c r="E42" s="142"/>
      <c r="F42" s="167">
        <f>+E42/1840</f>
        <v>0</v>
      </c>
      <c r="G42" s="65">
        <v>1</v>
      </c>
      <c r="H42" s="143">
        <f>+Tableau10314[[#This Row],[Effectif validé]]-Tableau10314[[#This Row],[Effectif proposé par le groupe de travail]]</f>
        <v>1</v>
      </c>
    </row>
    <row r="43" spans="1:8" ht="47.45" customHeight="1" x14ac:dyDescent="0.25">
      <c r="A43" s="144" t="s">
        <v>150</v>
      </c>
      <c r="B43" s="157" t="s">
        <v>149</v>
      </c>
      <c r="C43" s="13"/>
      <c r="D43" s="13">
        <v>1</v>
      </c>
      <c r="E43" s="13">
        <v>2772</v>
      </c>
      <c r="F43" s="158">
        <f t="shared" si="0"/>
        <v>1.5065217391304349</v>
      </c>
      <c r="G43" s="65">
        <v>1</v>
      </c>
      <c r="H43" s="145">
        <f>+Tableau10314[[#This Row],[Effectif validé]]-Tableau10314[[#This Row],[Effectif proposé par le groupe de travail]]</f>
        <v>0</v>
      </c>
    </row>
    <row r="44" spans="1:8" ht="42.6" customHeight="1" x14ac:dyDescent="0.25">
      <c r="A44" s="144"/>
      <c r="B44" s="157" t="s">
        <v>148</v>
      </c>
      <c r="C44" s="13"/>
      <c r="D44" s="13">
        <v>1</v>
      </c>
      <c r="E44" s="13"/>
      <c r="F44" s="158">
        <f t="shared" si="0"/>
        <v>0</v>
      </c>
      <c r="G44" s="65">
        <v>1</v>
      </c>
      <c r="H44" s="145">
        <f>+Tableau10314[[#This Row],[Effectif validé]]-Tableau10314[[#This Row],[Effectif proposé par le groupe de travail]]</f>
        <v>0</v>
      </c>
    </row>
    <row r="45" spans="1:8" ht="30" customHeight="1" x14ac:dyDescent="0.25">
      <c r="A45" s="141" t="s">
        <v>147</v>
      </c>
      <c r="B45" s="165" t="s">
        <v>53</v>
      </c>
      <c r="C45" s="142"/>
      <c r="D45" s="142">
        <v>1</v>
      </c>
      <c r="E45" s="142">
        <v>2958</v>
      </c>
      <c r="F45" s="167">
        <f t="shared" si="0"/>
        <v>1.607608695652174</v>
      </c>
      <c r="G45" s="65">
        <v>1</v>
      </c>
      <c r="H45" s="143">
        <f>+Tableau10314[[#This Row],[Effectif validé]]-Tableau10314[[#This Row],[Effectif proposé par le groupe de travail]]</f>
        <v>0</v>
      </c>
    </row>
    <row r="46" spans="1:8" ht="27.75" customHeight="1" x14ac:dyDescent="0.25">
      <c r="A46" s="141"/>
      <c r="B46" s="165" t="s">
        <v>145</v>
      </c>
      <c r="C46" s="142"/>
      <c r="D46" s="142"/>
      <c r="E46" s="142"/>
      <c r="F46" s="167">
        <f>+E46/1840</f>
        <v>0</v>
      </c>
      <c r="G46" s="65">
        <v>1</v>
      </c>
      <c r="H46" s="143">
        <f>+Tableau10314[[#This Row],[Effectif validé]]-Tableau10314[[#This Row],[Effectif proposé par le groupe de travail]]</f>
        <v>1</v>
      </c>
    </row>
    <row r="47" spans="1:8" ht="15.75" customHeight="1" x14ac:dyDescent="0.25">
      <c r="A47" s="144" t="s">
        <v>146</v>
      </c>
      <c r="B47" s="157" t="s">
        <v>53</v>
      </c>
      <c r="C47" s="13"/>
      <c r="D47" s="13">
        <v>1</v>
      </c>
      <c r="E47" s="13">
        <v>3940</v>
      </c>
      <c r="F47" s="158">
        <f t="shared" si="0"/>
        <v>2.1413043478260869</v>
      </c>
      <c r="G47" s="65">
        <v>1</v>
      </c>
      <c r="H47" s="145">
        <f>+Tableau10314[[#This Row],[Effectif validé]]-Tableau10314[[#This Row],[Effectif proposé par le groupe de travail]]</f>
        <v>0</v>
      </c>
    </row>
    <row r="48" spans="1:8" ht="33" customHeight="1" x14ac:dyDescent="0.25">
      <c r="A48" s="144"/>
      <c r="B48" s="157" t="s">
        <v>145</v>
      </c>
      <c r="C48" s="13"/>
      <c r="D48" s="13">
        <v>2</v>
      </c>
      <c r="E48" s="13"/>
      <c r="F48" s="158">
        <f t="shared" si="0"/>
        <v>0</v>
      </c>
      <c r="G48" s="65">
        <v>1</v>
      </c>
      <c r="H48" s="145">
        <f>+Tableau10314[[#This Row],[Effectif validé]]-Tableau10314[[#This Row],[Effectif proposé par le groupe de travail]]</f>
        <v>-1</v>
      </c>
    </row>
    <row r="49" spans="1:8" ht="31.5" customHeight="1" x14ac:dyDescent="0.25">
      <c r="A49" s="170" t="s">
        <v>144</v>
      </c>
      <c r="B49" s="165" t="s">
        <v>53</v>
      </c>
      <c r="C49" s="166"/>
      <c r="D49" s="166">
        <v>1</v>
      </c>
      <c r="E49" s="166">
        <v>3060</v>
      </c>
      <c r="F49" s="167">
        <f t="shared" si="0"/>
        <v>1.6630434782608696</v>
      </c>
      <c r="G49" s="65">
        <v>1</v>
      </c>
      <c r="H49" s="143">
        <f>+Tableau10314[[#This Row],[Effectif validé]]-Tableau10314[[#This Row],[Effectif proposé par le groupe de travail]]</f>
        <v>0</v>
      </c>
    </row>
    <row r="50" spans="1:8" ht="31.5" customHeight="1" x14ac:dyDescent="0.25">
      <c r="A50" s="170"/>
      <c r="B50" s="165"/>
      <c r="C50" s="166"/>
      <c r="D50" s="166"/>
      <c r="E50" s="166"/>
      <c r="F50" s="167">
        <f>+E50/1840</f>
        <v>0</v>
      </c>
      <c r="G50" s="65">
        <v>1</v>
      </c>
      <c r="H50" s="143">
        <f>+Tableau10314[[#This Row],[Effectif validé]]-Tableau10314[[#This Row],[Effectif proposé par le groupe de travail]]</f>
        <v>1</v>
      </c>
    </row>
    <row r="51" spans="1:8" ht="31.5" x14ac:dyDescent="0.25">
      <c r="A51" s="144" t="s">
        <v>143</v>
      </c>
      <c r="B51" s="157" t="s">
        <v>53</v>
      </c>
      <c r="C51" s="14"/>
      <c r="D51" s="14">
        <v>1</v>
      </c>
      <c r="E51" s="14">
        <v>1840</v>
      </c>
      <c r="F51" s="158">
        <f t="shared" si="0"/>
        <v>1</v>
      </c>
      <c r="G51" s="65">
        <v>1</v>
      </c>
      <c r="H51" s="145">
        <f>+Tableau10314[[#This Row],[Effectif validé]]-Tableau10314[[#This Row],[Effectif proposé par le groupe de travail]]</f>
        <v>0</v>
      </c>
    </row>
    <row r="52" spans="1:8" ht="29.25" customHeight="1" x14ac:dyDescent="0.25">
      <c r="A52" s="144"/>
      <c r="B52" s="157"/>
      <c r="C52" s="14"/>
      <c r="D52" s="14"/>
      <c r="E52" s="14"/>
      <c r="F52" s="158">
        <f>+E52/1840</f>
        <v>0</v>
      </c>
      <c r="G52" s="65"/>
      <c r="H52" s="145">
        <f>+Tableau10314[[#This Row],[Effectif validé]]-Tableau10314[[#This Row],[Effectif proposé par le groupe de travail]]</f>
        <v>0</v>
      </c>
    </row>
    <row r="53" spans="1:8" ht="31.5" x14ac:dyDescent="0.25">
      <c r="A53" s="141" t="s">
        <v>142</v>
      </c>
      <c r="B53" s="165" t="s">
        <v>53</v>
      </c>
      <c r="C53" s="166"/>
      <c r="D53" s="166">
        <v>1</v>
      </c>
      <c r="E53" s="166">
        <v>3272</v>
      </c>
      <c r="F53" s="167">
        <f t="shared" si="0"/>
        <v>1.7782608695652173</v>
      </c>
      <c r="G53" s="65">
        <v>1</v>
      </c>
      <c r="H53" s="143">
        <f>+Tableau10314[[#This Row],[Effectif validé]]-Tableau10314[[#This Row],[Effectif proposé par le groupe de travail]]</f>
        <v>0</v>
      </c>
    </row>
    <row r="54" spans="1:8" ht="15.75" x14ac:dyDescent="0.25">
      <c r="A54" s="141"/>
      <c r="B54" s="165"/>
      <c r="C54" s="166"/>
      <c r="D54" s="166"/>
      <c r="E54" s="166"/>
      <c r="F54" s="167">
        <f>+E54/1840</f>
        <v>0</v>
      </c>
      <c r="G54" s="65">
        <v>1</v>
      </c>
      <c r="H54" s="143">
        <f>+Tableau10314[[#This Row],[Effectif validé]]-Tableau10314[[#This Row],[Effectif proposé par le groupe de travail]]</f>
        <v>1</v>
      </c>
    </row>
    <row r="55" spans="1:8" ht="15.75" x14ac:dyDescent="0.25">
      <c r="A55" s="163" t="s">
        <v>141</v>
      </c>
      <c r="B55" s="157" t="s">
        <v>53</v>
      </c>
      <c r="C55" s="14"/>
      <c r="D55" s="14">
        <v>1</v>
      </c>
      <c r="E55" s="14">
        <v>3033</v>
      </c>
      <c r="F55" s="158">
        <f t="shared" si="0"/>
        <v>1.6483695652173913</v>
      </c>
      <c r="G55" s="65">
        <v>1</v>
      </c>
      <c r="H55" s="145">
        <f>+Tableau10314[[#This Row],[Effectif validé]]-Tableau10314[[#This Row],[Effectif proposé par le groupe de travail]]</f>
        <v>0</v>
      </c>
    </row>
    <row r="56" spans="1:8" ht="22.15" customHeight="1" x14ac:dyDescent="0.25">
      <c r="A56" s="163"/>
      <c r="B56" s="157"/>
      <c r="C56" s="14"/>
      <c r="D56" s="14"/>
      <c r="E56" s="14"/>
      <c r="F56" s="158">
        <f>+E56/1840</f>
        <v>0</v>
      </c>
      <c r="G56" s="65">
        <v>1</v>
      </c>
      <c r="H56" s="145">
        <f>+Tableau10314[[#This Row],[Effectif validé]]-Tableau10314[[#This Row],[Effectif proposé par le groupe de travail]]</f>
        <v>1</v>
      </c>
    </row>
    <row r="57" spans="1:8" ht="15.75" x14ac:dyDescent="0.25">
      <c r="A57" s="171" t="s">
        <v>140</v>
      </c>
      <c r="B57" s="165" t="s">
        <v>53</v>
      </c>
      <c r="C57" s="166"/>
      <c r="D57" s="166">
        <v>1</v>
      </c>
      <c r="E57" s="166">
        <v>3519</v>
      </c>
      <c r="F57" s="167">
        <f t="shared" si="0"/>
        <v>1.9125000000000001</v>
      </c>
      <c r="G57" s="65">
        <v>1</v>
      </c>
      <c r="H57" s="143">
        <f>+Tableau10314[[#This Row],[Effectif validé]]-Tableau10314[[#This Row],[Effectif proposé par le groupe de travail]]</f>
        <v>0</v>
      </c>
    </row>
    <row r="58" spans="1:8" ht="15.75" x14ac:dyDescent="0.25">
      <c r="A58" s="171"/>
      <c r="B58" s="165"/>
      <c r="C58" s="166"/>
      <c r="D58" s="166"/>
      <c r="E58" s="166"/>
      <c r="F58" s="167">
        <f>+E58/1840</f>
        <v>0</v>
      </c>
      <c r="G58" s="65">
        <v>1</v>
      </c>
      <c r="H58" s="143">
        <f>+Tableau10314[[#This Row],[Effectif validé]]-Tableau10314[[#This Row],[Effectif proposé par le groupe de travail]]</f>
        <v>1</v>
      </c>
    </row>
    <row r="59" spans="1:8" ht="15.75" x14ac:dyDescent="0.25">
      <c r="A59" s="163" t="s">
        <v>139</v>
      </c>
      <c r="B59" s="157" t="s">
        <v>53</v>
      </c>
      <c r="C59" s="14"/>
      <c r="D59" s="14"/>
      <c r="E59" s="14">
        <v>7386</v>
      </c>
      <c r="F59" s="158">
        <f t="shared" si="0"/>
        <v>4.0141304347826088</v>
      </c>
      <c r="G59" s="65">
        <v>1</v>
      </c>
      <c r="H59" s="145">
        <f>+Tableau10314[[#This Row],[Effectif validé]]-Tableau10314[[#This Row],[Effectif proposé par le groupe de travail]]</f>
        <v>1</v>
      </c>
    </row>
    <row r="60" spans="1:8" ht="15.75" x14ac:dyDescent="0.25">
      <c r="A60" s="163"/>
      <c r="B60" s="157"/>
      <c r="C60" s="14"/>
      <c r="D60" s="14"/>
      <c r="E60" s="14"/>
      <c r="F60" s="158">
        <f>+E60/1840</f>
        <v>0</v>
      </c>
      <c r="G60" s="65">
        <v>3</v>
      </c>
      <c r="H60" s="145">
        <f>+Tableau10314[[#This Row],[Effectif validé]]-Tableau10314[[#This Row],[Effectif proposé par le groupe de travail]]</f>
        <v>3</v>
      </c>
    </row>
    <row r="61" spans="1:8" ht="15.75" x14ac:dyDescent="0.25">
      <c r="A61" s="163"/>
      <c r="B61" s="164" t="s">
        <v>138</v>
      </c>
      <c r="C61" s="14"/>
      <c r="D61" s="14">
        <v>1</v>
      </c>
      <c r="E61" s="14"/>
      <c r="F61" s="158">
        <f t="shared" si="0"/>
        <v>0</v>
      </c>
      <c r="G61" s="65">
        <v>1</v>
      </c>
      <c r="H61" s="145">
        <f>+Tableau10314[[#This Row],[Effectif validé]]-Tableau10314[[#This Row],[Effectif proposé par le groupe de travail]]</f>
        <v>0</v>
      </c>
    </row>
    <row r="62" spans="1:8" ht="47.25" x14ac:dyDescent="0.25">
      <c r="A62" s="141" t="s">
        <v>137</v>
      </c>
      <c r="B62" s="165" t="s">
        <v>53</v>
      </c>
      <c r="C62" s="166"/>
      <c r="D62" s="166">
        <v>1</v>
      </c>
      <c r="E62" s="166">
        <v>5704</v>
      </c>
      <c r="F62" s="167">
        <f t="shared" si="0"/>
        <v>3.1</v>
      </c>
      <c r="G62" s="65">
        <v>1</v>
      </c>
      <c r="H62" s="143">
        <f>+Tableau10314[[#This Row],[Effectif validé]]-Tableau10314[[#This Row],[Effectif proposé par le groupe de travail]]</f>
        <v>0</v>
      </c>
    </row>
    <row r="63" spans="1:8" ht="15.75" x14ac:dyDescent="0.25">
      <c r="A63" s="141"/>
      <c r="B63" s="165"/>
      <c r="C63" s="166"/>
      <c r="D63" s="166"/>
      <c r="E63" s="166"/>
      <c r="F63" s="167">
        <f>+E63/1840</f>
        <v>0</v>
      </c>
      <c r="G63" s="65">
        <v>2</v>
      </c>
      <c r="H63" s="143">
        <f>+Tableau10314[[#This Row],[Effectif validé]]-Tableau10314[[#This Row],[Effectif proposé par le groupe de travail]]</f>
        <v>2</v>
      </c>
    </row>
    <row r="64" spans="1:8" ht="31.5" x14ac:dyDescent="0.25">
      <c r="A64" s="144" t="s">
        <v>136</v>
      </c>
      <c r="B64" s="157" t="s">
        <v>53</v>
      </c>
      <c r="C64" s="14"/>
      <c r="D64" s="14">
        <v>1</v>
      </c>
      <c r="E64" s="14">
        <v>5704</v>
      </c>
      <c r="F64" s="158">
        <f t="shared" si="0"/>
        <v>3.1</v>
      </c>
      <c r="G64" s="65">
        <v>1</v>
      </c>
      <c r="H64" s="145">
        <f>+Tableau10314[[#This Row],[Effectif validé]]-Tableau10314[[#This Row],[Effectif proposé par le groupe de travail]]</f>
        <v>0</v>
      </c>
    </row>
    <row r="65" spans="1:8" ht="15.75" x14ac:dyDescent="0.25">
      <c r="A65" s="144"/>
      <c r="B65" s="157"/>
      <c r="C65" s="14"/>
      <c r="D65" s="14"/>
      <c r="E65" s="14"/>
      <c r="F65" s="158">
        <f>+E65/1840</f>
        <v>0</v>
      </c>
      <c r="G65" s="65">
        <v>2</v>
      </c>
      <c r="H65" s="145">
        <f>+Tableau10314[[#This Row],[Effectif validé]]-Tableau10314[[#This Row],[Effectif proposé par le groupe de travail]]</f>
        <v>2</v>
      </c>
    </row>
    <row r="66" spans="1:8" ht="47.25" x14ac:dyDescent="0.25">
      <c r="A66" s="141" t="s">
        <v>135</v>
      </c>
      <c r="B66" s="165" t="s">
        <v>53</v>
      </c>
      <c r="C66" s="166"/>
      <c r="D66" s="166">
        <v>1</v>
      </c>
      <c r="E66" s="166">
        <v>2809</v>
      </c>
      <c r="F66" s="167">
        <f t="shared" si="0"/>
        <v>1.5266304347826087</v>
      </c>
      <c r="G66" s="65">
        <v>1</v>
      </c>
      <c r="H66" s="143">
        <f>+Tableau10314[[#This Row],[Effectif validé]]-Tableau10314[[#This Row],[Effectif proposé par le groupe de travail]]</f>
        <v>0</v>
      </c>
    </row>
    <row r="67" spans="1:8" ht="15.75" x14ac:dyDescent="0.25">
      <c r="A67" s="141"/>
      <c r="B67" s="165"/>
      <c r="C67" s="166"/>
      <c r="D67" s="166"/>
      <c r="E67" s="166"/>
      <c r="F67" s="167">
        <f>+E67/1840</f>
        <v>0</v>
      </c>
      <c r="G67" s="65">
        <v>1</v>
      </c>
      <c r="H67" s="143">
        <f>+Tableau10314[[#This Row],[Effectif validé]]-Tableau10314[[#This Row],[Effectif proposé par le groupe de travail]]</f>
        <v>1</v>
      </c>
    </row>
    <row r="68" spans="1:8" ht="31.5" x14ac:dyDescent="0.25">
      <c r="A68" s="144" t="s">
        <v>134</v>
      </c>
      <c r="B68" s="157" t="s">
        <v>53</v>
      </c>
      <c r="C68" s="14"/>
      <c r="D68" s="13">
        <v>1</v>
      </c>
      <c r="E68" s="14">
        <v>1840</v>
      </c>
      <c r="F68" s="158">
        <f t="shared" si="0"/>
        <v>1</v>
      </c>
      <c r="G68" s="65">
        <v>1</v>
      </c>
      <c r="H68" s="145">
        <f>+Tableau10314[[#This Row],[Effectif validé]]-Tableau10314[[#This Row],[Effectif proposé par le groupe de travail]]</f>
        <v>0</v>
      </c>
    </row>
    <row r="69" spans="1:8" ht="31.5" x14ac:dyDescent="0.25">
      <c r="A69" s="144"/>
      <c r="B69" s="161" t="s">
        <v>133</v>
      </c>
      <c r="C69" s="14"/>
      <c r="D69" s="14">
        <v>1</v>
      </c>
      <c r="E69" s="14">
        <v>4076</v>
      </c>
      <c r="F69" s="158">
        <f t="shared" si="0"/>
        <v>2.215217391304348</v>
      </c>
      <c r="G69" s="65">
        <v>2</v>
      </c>
      <c r="H69" s="145">
        <f>+Tableau10314[[#This Row],[Effectif validé]]-Tableau10314[[#This Row],[Effectif proposé par le groupe de travail]]</f>
        <v>1</v>
      </c>
    </row>
    <row r="70" spans="1:8" x14ac:dyDescent="0.25">
      <c r="A70" s="100" t="s">
        <v>0</v>
      </c>
      <c r="B70" s="101"/>
      <c r="C70" s="102" t="s">
        <v>445</v>
      </c>
      <c r="D70" s="102">
        <f>SUM(D4:D69)</f>
        <v>54</v>
      </c>
      <c r="E70" s="102"/>
      <c r="F70" s="102"/>
      <c r="G70" s="102">
        <f>SUM(G4:G69)</f>
        <v>74</v>
      </c>
      <c r="H70" s="102">
        <f>SUM(H4:H69)</f>
        <v>20</v>
      </c>
    </row>
    <row r="71" spans="1:8" x14ac:dyDescent="0.25">
      <c r="G71" s="155"/>
      <c r="H71" s="156"/>
    </row>
  </sheetData>
  <mergeCells count="1">
    <mergeCell ref="A1:G1"/>
  </mergeCells>
  <pageMargins left="0.25" right="0.25" top="0.75" bottom="0.75" header="0.3" footer="0.3"/>
  <pageSetup paperSize="9" orientation="landscape" r:id="rId1"/>
  <tableParts count="1"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I40"/>
  <sheetViews>
    <sheetView topLeftCell="A28" workbookViewId="0">
      <selection activeCell="C40" sqref="C40"/>
    </sheetView>
  </sheetViews>
  <sheetFormatPr baseColWidth="10" defaultColWidth="11.42578125" defaultRowHeight="15.75" x14ac:dyDescent="0.25"/>
  <cols>
    <col min="1" max="1" width="27.7109375" style="55" customWidth="1"/>
    <col min="2" max="2" width="32.85546875" style="55" customWidth="1"/>
    <col min="3" max="3" width="12.42578125" style="55" customWidth="1"/>
    <col min="4" max="4" width="16.28515625" style="63" customWidth="1"/>
    <col min="5" max="5" width="15.5703125" style="55" customWidth="1"/>
    <col min="6" max="6" width="12.7109375" style="55" customWidth="1"/>
    <col min="7" max="7" width="12.42578125" style="62" customWidth="1"/>
    <col min="8" max="8" width="12.5703125" style="55" customWidth="1"/>
    <col min="9" max="16384" width="11.42578125" style="55"/>
  </cols>
  <sheetData>
    <row r="1" spans="1:9" x14ac:dyDescent="0.25">
      <c r="A1" s="244" t="s">
        <v>390</v>
      </c>
      <c r="B1" s="244"/>
      <c r="C1" s="244"/>
      <c r="D1" s="244"/>
      <c r="E1" s="244"/>
      <c r="F1" s="244"/>
      <c r="G1" s="244"/>
      <c r="H1" s="244"/>
      <c r="I1" s="244"/>
    </row>
    <row r="2" spans="1:9" x14ac:dyDescent="0.25">
      <c r="A2" s="85"/>
      <c r="B2" s="85"/>
      <c r="C2" s="85"/>
      <c r="D2" s="61"/>
      <c r="E2" s="85"/>
      <c r="F2" s="85"/>
      <c r="G2" s="85"/>
      <c r="H2" s="85"/>
      <c r="I2" s="85"/>
    </row>
    <row r="3" spans="1:9" ht="66" customHeight="1" x14ac:dyDescent="0.25">
      <c r="A3" s="35" t="s">
        <v>87</v>
      </c>
      <c r="B3" s="34" t="s">
        <v>86</v>
      </c>
      <c r="C3" s="34" t="s">
        <v>85</v>
      </c>
      <c r="D3" s="34" t="s">
        <v>84</v>
      </c>
      <c r="E3" s="34" t="s">
        <v>83</v>
      </c>
      <c r="F3" s="34" t="s">
        <v>82</v>
      </c>
      <c r="G3" s="34" t="s">
        <v>81</v>
      </c>
      <c r="H3" s="32" t="s">
        <v>80</v>
      </c>
    </row>
    <row r="4" spans="1:9" x14ac:dyDescent="0.25">
      <c r="A4" s="245"/>
      <c r="B4" s="76" t="s">
        <v>389</v>
      </c>
      <c r="C4" s="84"/>
      <c r="D4" s="84">
        <v>1</v>
      </c>
      <c r="E4" s="84"/>
      <c r="F4" s="84"/>
      <c r="G4" s="65">
        <v>1</v>
      </c>
      <c r="H4" s="66">
        <f>G4-D4</f>
        <v>0</v>
      </c>
    </row>
    <row r="5" spans="1:9" ht="31.5" x14ac:dyDescent="0.25">
      <c r="A5" s="245"/>
      <c r="B5" s="76" t="s">
        <v>388</v>
      </c>
      <c r="C5" s="84"/>
      <c r="D5" s="84">
        <v>1</v>
      </c>
      <c r="E5" s="84"/>
      <c r="F5" s="84"/>
      <c r="G5" s="65">
        <v>1</v>
      </c>
      <c r="H5" s="66">
        <f t="shared" ref="H5:H39" si="0">G5-D5</f>
        <v>0</v>
      </c>
    </row>
    <row r="6" spans="1:9" ht="31.5" x14ac:dyDescent="0.25">
      <c r="A6" s="245"/>
      <c r="B6" s="76" t="s">
        <v>387</v>
      </c>
      <c r="C6" s="84"/>
      <c r="D6" s="84">
        <v>1</v>
      </c>
      <c r="E6" s="84"/>
      <c r="F6" s="84"/>
      <c r="G6" s="65">
        <v>1</v>
      </c>
      <c r="H6" s="66">
        <f t="shared" si="0"/>
        <v>0</v>
      </c>
    </row>
    <row r="7" spans="1:9" ht="31.5" x14ac:dyDescent="0.25">
      <c r="A7" s="245"/>
      <c r="B7" s="76" t="s">
        <v>386</v>
      </c>
      <c r="C7" s="84"/>
      <c r="D7" s="84">
        <v>1</v>
      </c>
      <c r="E7" s="84"/>
      <c r="F7" s="84"/>
      <c r="G7" s="65">
        <v>1</v>
      </c>
      <c r="H7" s="66">
        <f t="shared" si="0"/>
        <v>0</v>
      </c>
    </row>
    <row r="8" spans="1:9" ht="21.75" customHeight="1" x14ac:dyDescent="0.25">
      <c r="A8" s="246" t="s">
        <v>350</v>
      </c>
      <c r="B8" s="57" t="s">
        <v>53</v>
      </c>
      <c r="C8" s="48"/>
      <c r="D8" s="82">
        <v>1</v>
      </c>
      <c r="E8" s="48"/>
      <c r="F8" s="81"/>
      <c r="G8" s="65">
        <v>1</v>
      </c>
      <c r="H8" s="11">
        <f t="shared" si="0"/>
        <v>0</v>
      </c>
    </row>
    <row r="9" spans="1:9" ht="20.25" customHeight="1" x14ac:dyDescent="0.25">
      <c r="A9" s="246"/>
      <c r="B9" s="57" t="s">
        <v>426</v>
      </c>
      <c r="C9" s="48"/>
      <c r="D9" s="82">
        <v>1</v>
      </c>
      <c r="E9" s="48"/>
      <c r="F9" s="81"/>
      <c r="G9" s="65">
        <v>1</v>
      </c>
      <c r="H9" s="11">
        <f t="shared" si="0"/>
        <v>0</v>
      </c>
    </row>
    <row r="10" spans="1:9" ht="20.25" customHeight="1" x14ac:dyDescent="0.25">
      <c r="A10" s="247" t="s">
        <v>348</v>
      </c>
      <c r="B10" s="76" t="s">
        <v>380</v>
      </c>
      <c r="C10" s="68"/>
      <c r="D10" s="69">
        <v>1</v>
      </c>
      <c r="E10" s="68"/>
      <c r="F10" s="67"/>
      <c r="G10" s="65">
        <v>1</v>
      </c>
      <c r="H10" s="66">
        <f t="shared" si="0"/>
        <v>0</v>
      </c>
    </row>
    <row r="11" spans="1:9" ht="22.5" customHeight="1" x14ac:dyDescent="0.25">
      <c r="A11" s="247"/>
      <c r="B11" s="76" t="s">
        <v>347</v>
      </c>
      <c r="C11" s="68"/>
      <c r="D11" s="69">
        <v>1</v>
      </c>
      <c r="E11" s="68"/>
      <c r="F11" s="67"/>
      <c r="G11" s="65">
        <v>1</v>
      </c>
      <c r="H11" s="66">
        <f t="shared" si="0"/>
        <v>0</v>
      </c>
    </row>
    <row r="12" spans="1:9" ht="30" customHeight="1" x14ac:dyDescent="0.25">
      <c r="A12" s="71" t="s">
        <v>352</v>
      </c>
      <c r="B12" s="64" t="s">
        <v>351</v>
      </c>
      <c r="C12" s="13"/>
      <c r="D12" s="14">
        <v>1</v>
      </c>
      <c r="E12" s="13"/>
      <c r="F12" s="27"/>
      <c r="G12" s="65">
        <v>1</v>
      </c>
      <c r="H12" s="11">
        <f>G12-D12</f>
        <v>0</v>
      </c>
    </row>
    <row r="13" spans="1:9" ht="30" customHeight="1" x14ac:dyDescent="0.25">
      <c r="A13" s="71"/>
      <c r="B13" s="64" t="s">
        <v>1</v>
      </c>
      <c r="C13" s="13"/>
      <c r="D13" s="14">
        <v>1</v>
      </c>
      <c r="E13" s="13"/>
      <c r="F13" s="27"/>
      <c r="G13" s="65">
        <v>1</v>
      </c>
      <c r="H13" s="11">
        <f>G13-D13</f>
        <v>0</v>
      </c>
    </row>
    <row r="14" spans="1:9" ht="22.5" customHeight="1" x14ac:dyDescent="0.25">
      <c r="A14" s="71" t="s">
        <v>385</v>
      </c>
      <c r="B14" s="64" t="s">
        <v>53</v>
      </c>
      <c r="C14" s="13"/>
      <c r="D14" s="14">
        <v>1</v>
      </c>
      <c r="E14" s="13"/>
      <c r="F14" s="27"/>
      <c r="G14" s="65"/>
      <c r="H14" s="11">
        <f t="shared" si="0"/>
        <v>-1</v>
      </c>
    </row>
    <row r="15" spans="1:9" ht="22.5" customHeight="1" x14ac:dyDescent="0.25">
      <c r="A15" s="80" t="s">
        <v>384</v>
      </c>
      <c r="B15" s="76" t="s">
        <v>53</v>
      </c>
      <c r="C15" s="68"/>
      <c r="D15" s="69">
        <v>1</v>
      </c>
      <c r="E15" s="68"/>
      <c r="F15" s="67"/>
      <c r="G15" s="65"/>
      <c r="H15" s="66">
        <f t="shared" si="0"/>
        <v>-1</v>
      </c>
    </row>
    <row r="16" spans="1:9" ht="39.75" customHeight="1" x14ac:dyDescent="0.25">
      <c r="A16" s="80" t="s">
        <v>383</v>
      </c>
      <c r="B16" s="76" t="s">
        <v>53</v>
      </c>
      <c r="C16" s="68"/>
      <c r="D16" s="69">
        <v>1</v>
      </c>
      <c r="E16" s="68"/>
      <c r="F16" s="67"/>
      <c r="G16" s="65"/>
      <c r="H16" s="66">
        <f t="shared" si="0"/>
        <v>-1</v>
      </c>
    </row>
    <row r="17" spans="1:8" ht="22.5" customHeight="1" x14ac:dyDescent="0.25">
      <c r="A17" s="80"/>
      <c r="B17" s="76" t="s">
        <v>382</v>
      </c>
      <c r="C17" s="68"/>
      <c r="D17" s="69">
        <v>1</v>
      </c>
      <c r="E17" s="68"/>
      <c r="F17" s="67"/>
      <c r="G17" s="65"/>
      <c r="H17" s="66">
        <f t="shared" si="0"/>
        <v>-1</v>
      </c>
    </row>
    <row r="18" spans="1:8" ht="31.5" customHeight="1" x14ac:dyDescent="0.25">
      <c r="A18" s="83" t="s">
        <v>381</v>
      </c>
      <c r="B18" s="57" t="s">
        <v>380</v>
      </c>
      <c r="C18" s="48"/>
      <c r="D18" s="78">
        <v>1</v>
      </c>
      <c r="E18" s="79"/>
      <c r="F18" s="78"/>
      <c r="G18" s="77">
        <v>1</v>
      </c>
      <c r="H18" s="11">
        <f t="shared" si="0"/>
        <v>0</v>
      </c>
    </row>
    <row r="19" spans="1:8" ht="31.5" customHeight="1" x14ac:dyDescent="0.25">
      <c r="A19" s="80" t="s">
        <v>379</v>
      </c>
      <c r="B19" s="76" t="s">
        <v>378</v>
      </c>
      <c r="C19" s="68"/>
      <c r="D19" s="75">
        <v>1</v>
      </c>
      <c r="E19" s="74"/>
      <c r="F19" s="73"/>
      <c r="G19" s="65">
        <v>1</v>
      </c>
      <c r="H19" s="66">
        <f t="shared" si="0"/>
        <v>0</v>
      </c>
    </row>
    <row r="20" spans="1:8" ht="31.5" customHeight="1" x14ac:dyDescent="0.25">
      <c r="A20" s="71" t="s">
        <v>377</v>
      </c>
      <c r="B20" s="64" t="s">
        <v>376</v>
      </c>
      <c r="C20" s="13"/>
      <c r="D20" s="40">
        <v>1</v>
      </c>
      <c r="E20" s="2"/>
      <c r="F20" s="3"/>
      <c r="G20" s="65">
        <v>1</v>
      </c>
      <c r="H20" s="11">
        <f t="shared" si="0"/>
        <v>0</v>
      </c>
    </row>
    <row r="21" spans="1:8" ht="31.5" customHeight="1" x14ac:dyDescent="0.25">
      <c r="A21" s="71"/>
      <c r="B21" s="64" t="s">
        <v>375</v>
      </c>
      <c r="C21" s="13"/>
      <c r="D21" s="40">
        <v>1</v>
      </c>
      <c r="E21" s="2"/>
      <c r="F21" s="3"/>
      <c r="G21" s="65"/>
      <c r="H21" s="11">
        <f t="shared" si="0"/>
        <v>-1</v>
      </c>
    </row>
    <row r="22" spans="1:8" ht="55.5" customHeight="1" x14ac:dyDescent="0.25">
      <c r="A22" s="72" t="s">
        <v>374</v>
      </c>
      <c r="B22" s="70" t="s">
        <v>373</v>
      </c>
      <c r="C22" s="68"/>
      <c r="D22" s="69">
        <v>1</v>
      </c>
      <c r="E22" s="68"/>
      <c r="F22" s="67"/>
      <c r="G22" s="65">
        <v>1</v>
      </c>
      <c r="H22" s="66">
        <f t="shared" si="0"/>
        <v>0</v>
      </c>
    </row>
    <row r="23" spans="1:8" ht="30" customHeight="1" x14ac:dyDescent="0.25">
      <c r="A23" s="72"/>
      <c r="B23" s="70" t="s">
        <v>372</v>
      </c>
      <c r="C23" s="68"/>
      <c r="D23" s="69">
        <v>1</v>
      </c>
      <c r="E23" s="68"/>
      <c r="F23" s="67"/>
      <c r="G23" s="65"/>
      <c r="H23" s="66">
        <f t="shared" si="0"/>
        <v>-1</v>
      </c>
    </row>
    <row r="24" spans="1:8" ht="30" customHeight="1" x14ac:dyDescent="0.25">
      <c r="A24" s="72"/>
      <c r="B24" s="70" t="s">
        <v>371</v>
      </c>
      <c r="C24" s="68"/>
      <c r="D24" s="69">
        <v>1</v>
      </c>
      <c r="E24" s="68"/>
      <c r="F24" s="67"/>
      <c r="G24" s="65"/>
      <c r="H24" s="66">
        <f t="shared" si="0"/>
        <v>-1</v>
      </c>
    </row>
    <row r="25" spans="1:8" ht="30" customHeight="1" x14ac:dyDescent="0.25">
      <c r="A25" s="71" t="s">
        <v>370</v>
      </c>
      <c r="B25" s="64" t="s">
        <v>369</v>
      </c>
      <c r="C25" s="13"/>
      <c r="D25" s="14">
        <v>1</v>
      </c>
      <c r="E25" s="13"/>
      <c r="F25" s="27"/>
      <c r="G25" s="65">
        <v>1</v>
      </c>
      <c r="H25" s="11">
        <f t="shared" si="0"/>
        <v>0</v>
      </c>
    </row>
    <row r="26" spans="1:8" ht="30" customHeight="1" x14ac:dyDescent="0.25">
      <c r="A26" s="71"/>
      <c r="B26" s="64" t="s">
        <v>368</v>
      </c>
      <c r="C26" s="13"/>
      <c r="D26" s="14">
        <v>1</v>
      </c>
      <c r="E26" s="13"/>
      <c r="F26" s="27"/>
      <c r="G26" s="65"/>
      <c r="H26" s="11">
        <f t="shared" si="0"/>
        <v>-1</v>
      </c>
    </row>
    <row r="27" spans="1:8" ht="30" customHeight="1" x14ac:dyDescent="0.25">
      <c r="A27" s="248" t="s">
        <v>367</v>
      </c>
      <c r="B27" s="70" t="s">
        <v>366</v>
      </c>
      <c r="C27" s="68"/>
      <c r="D27" s="69">
        <v>1</v>
      </c>
      <c r="E27" s="68"/>
      <c r="F27" s="67"/>
      <c r="G27" s="65"/>
      <c r="H27" s="66">
        <f t="shared" si="0"/>
        <v>-1</v>
      </c>
    </row>
    <row r="28" spans="1:8" ht="30" customHeight="1" x14ac:dyDescent="0.25">
      <c r="A28" s="248"/>
      <c r="B28" s="70" t="s">
        <v>365</v>
      </c>
      <c r="C28" s="68"/>
      <c r="D28" s="69">
        <v>1</v>
      </c>
      <c r="E28" s="68"/>
      <c r="F28" s="67"/>
      <c r="G28" s="65"/>
      <c r="H28" s="66">
        <f t="shared" si="0"/>
        <v>-1</v>
      </c>
    </row>
    <row r="29" spans="1:8" ht="30" customHeight="1" x14ac:dyDescent="0.25">
      <c r="A29" s="72"/>
      <c r="B29" s="70" t="s">
        <v>364</v>
      </c>
      <c r="C29" s="68"/>
      <c r="D29" s="69">
        <v>1</v>
      </c>
      <c r="E29" s="68"/>
      <c r="F29" s="67"/>
      <c r="G29" s="65"/>
      <c r="H29" s="66">
        <f t="shared" si="0"/>
        <v>-1</v>
      </c>
    </row>
    <row r="30" spans="1:8" ht="30" customHeight="1" x14ac:dyDescent="0.25">
      <c r="A30" s="243" t="s">
        <v>359</v>
      </c>
      <c r="B30" s="64" t="s">
        <v>363</v>
      </c>
      <c r="C30" s="13"/>
      <c r="D30" s="14">
        <v>1</v>
      </c>
      <c r="E30" s="13">
        <v>3810</v>
      </c>
      <c r="F30" s="158">
        <f>+E30/1840</f>
        <v>2.0706521739130435</v>
      </c>
      <c r="G30" s="65">
        <v>1</v>
      </c>
      <c r="H30" s="11">
        <f t="shared" si="0"/>
        <v>0</v>
      </c>
    </row>
    <row r="31" spans="1:8" ht="30" customHeight="1" x14ac:dyDescent="0.25">
      <c r="A31" s="243"/>
      <c r="B31" s="64" t="s">
        <v>362</v>
      </c>
      <c r="C31" s="13"/>
      <c r="D31" s="14">
        <v>1</v>
      </c>
      <c r="E31" s="13"/>
      <c r="F31" s="27"/>
      <c r="G31" s="65">
        <v>1</v>
      </c>
      <c r="H31" s="11">
        <f t="shared" si="0"/>
        <v>0</v>
      </c>
    </row>
    <row r="32" spans="1:8" ht="30" customHeight="1" x14ac:dyDescent="0.25">
      <c r="A32" s="72" t="s">
        <v>361</v>
      </c>
      <c r="B32" s="70" t="s">
        <v>26</v>
      </c>
      <c r="C32" s="68"/>
      <c r="D32" s="69">
        <v>1</v>
      </c>
      <c r="E32" s="68">
        <v>0</v>
      </c>
      <c r="F32" s="67">
        <v>0</v>
      </c>
      <c r="G32" s="65">
        <v>1</v>
      </c>
      <c r="H32" s="66">
        <f t="shared" si="0"/>
        <v>0</v>
      </c>
    </row>
    <row r="33" spans="1:8" ht="30" customHeight="1" x14ac:dyDescent="0.25">
      <c r="A33" s="72"/>
      <c r="B33" s="70" t="s">
        <v>360</v>
      </c>
      <c r="C33" s="68"/>
      <c r="D33" s="69">
        <v>1</v>
      </c>
      <c r="E33" s="68"/>
      <c r="F33" s="67"/>
      <c r="G33" s="65"/>
      <c r="H33" s="66">
        <f t="shared" si="0"/>
        <v>-1</v>
      </c>
    </row>
    <row r="34" spans="1:8" ht="30" customHeight="1" x14ac:dyDescent="0.25">
      <c r="A34" s="71" t="s">
        <v>359</v>
      </c>
      <c r="B34" s="64" t="s">
        <v>53</v>
      </c>
      <c r="C34" s="13"/>
      <c r="D34" s="14">
        <v>1</v>
      </c>
      <c r="E34" s="13"/>
      <c r="F34" s="27"/>
      <c r="G34" s="65"/>
      <c r="H34" s="11">
        <f t="shared" si="0"/>
        <v>-1</v>
      </c>
    </row>
    <row r="35" spans="1:8" ht="30" customHeight="1" x14ac:dyDescent="0.25">
      <c r="A35" s="71"/>
      <c r="B35" s="64" t="s">
        <v>358</v>
      </c>
      <c r="C35" s="13"/>
      <c r="D35" s="14">
        <v>1</v>
      </c>
      <c r="E35" s="13"/>
      <c r="F35" s="27"/>
      <c r="G35" s="65"/>
      <c r="H35" s="11">
        <f t="shared" si="0"/>
        <v>-1</v>
      </c>
    </row>
    <row r="36" spans="1:8" ht="30" customHeight="1" x14ac:dyDescent="0.25">
      <c r="A36" s="71"/>
      <c r="B36" s="64" t="s">
        <v>357</v>
      </c>
      <c r="C36" s="13"/>
      <c r="D36" s="14">
        <v>1</v>
      </c>
      <c r="E36" s="13"/>
      <c r="F36" s="27"/>
      <c r="G36" s="65"/>
      <c r="H36" s="11">
        <f t="shared" si="0"/>
        <v>-1</v>
      </c>
    </row>
    <row r="37" spans="1:8" ht="30" customHeight="1" x14ac:dyDescent="0.25">
      <c r="A37" s="72" t="s">
        <v>356</v>
      </c>
      <c r="B37" s="70" t="s">
        <v>355</v>
      </c>
      <c r="C37" s="68"/>
      <c r="D37" s="69">
        <v>1</v>
      </c>
      <c r="E37" s="68"/>
      <c r="F37" s="67"/>
      <c r="G37" s="65"/>
      <c r="H37" s="66">
        <f t="shared" si="0"/>
        <v>-1</v>
      </c>
    </row>
    <row r="38" spans="1:8" ht="30" customHeight="1" x14ac:dyDescent="0.25">
      <c r="A38" s="72"/>
      <c r="B38" s="70" t="s">
        <v>354</v>
      </c>
      <c r="C38" s="68"/>
      <c r="D38" s="69">
        <v>1</v>
      </c>
      <c r="E38" s="68"/>
      <c r="F38" s="67"/>
      <c r="G38" s="65"/>
      <c r="H38" s="66">
        <f t="shared" si="0"/>
        <v>-1</v>
      </c>
    </row>
    <row r="39" spans="1:8" ht="30" customHeight="1" x14ac:dyDescent="0.25">
      <c r="A39" s="72"/>
      <c r="B39" s="70" t="s">
        <v>353</v>
      </c>
      <c r="C39" s="68"/>
      <c r="D39" s="69">
        <v>1</v>
      </c>
      <c r="E39" s="68"/>
      <c r="F39" s="67"/>
      <c r="G39" s="65"/>
      <c r="H39" s="66">
        <f t="shared" si="0"/>
        <v>-1</v>
      </c>
    </row>
    <row r="40" spans="1:8" ht="30" customHeight="1" x14ac:dyDescent="0.25">
      <c r="A40" s="128" t="s">
        <v>0</v>
      </c>
      <c r="B40" s="129"/>
      <c r="C40" s="115">
        <v>10</v>
      </c>
      <c r="D40" s="115">
        <f>SUM(D4:D39)</f>
        <v>36</v>
      </c>
      <c r="E40" s="115"/>
      <c r="F40" s="115"/>
      <c r="G40" s="127">
        <f>SUM(G4:G32)</f>
        <v>18</v>
      </c>
      <c r="H40" s="130">
        <f>G40-D40</f>
        <v>-18</v>
      </c>
    </row>
  </sheetData>
  <mergeCells count="6">
    <mergeCell ref="A30:A31"/>
    <mergeCell ref="A1:I1"/>
    <mergeCell ref="A4:A7"/>
    <mergeCell ref="A8:A9"/>
    <mergeCell ref="A10:A11"/>
    <mergeCell ref="A27:A28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H34"/>
  <sheetViews>
    <sheetView workbookViewId="0">
      <selection activeCell="M13" sqref="M13"/>
    </sheetView>
  </sheetViews>
  <sheetFormatPr baseColWidth="10" defaultColWidth="12.28515625" defaultRowHeight="15.75" x14ac:dyDescent="0.25"/>
  <cols>
    <col min="1" max="1" width="32.85546875" style="103" customWidth="1"/>
    <col min="2" max="2" width="34.85546875" style="103" customWidth="1"/>
    <col min="3" max="3" width="16.42578125" style="103" customWidth="1"/>
    <col min="4" max="4" width="14.42578125" style="103" customWidth="1"/>
    <col min="5" max="5" width="15.5703125" style="103" customWidth="1"/>
    <col min="6" max="6" width="14.28515625" style="103" customWidth="1"/>
    <col min="7" max="7" width="13" style="104" customWidth="1"/>
    <col min="8" max="8" width="13.42578125" style="103" customWidth="1"/>
    <col min="9" max="16384" width="12.28515625" style="103"/>
  </cols>
  <sheetData>
    <row r="1" spans="1:8" s="139" customFormat="1" x14ac:dyDescent="0.25">
      <c r="A1" s="232" t="s">
        <v>415</v>
      </c>
      <c r="B1" s="232"/>
      <c r="C1" s="232"/>
      <c r="D1" s="232"/>
      <c r="E1" s="232"/>
      <c r="F1" s="232"/>
      <c r="G1" s="232"/>
      <c r="H1" s="103"/>
    </row>
    <row r="2" spans="1:8" s="139" customFormat="1" x14ac:dyDescent="0.25">
      <c r="A2" s="138"/>
      <c r="B2" s="138"/>
      <c r="C2" s="138"/>
      <c r="D2" s="138"/>
      <c r="E2" s="138"/>
      <c r="F2" s="138"/>
      <c r="G2" s="36"/>
      <c r="H2" s="103"/>
    </row>
    <row r="3" spans="1:8" s="139" customFormat="1" x14ac:dyDescent="0.25">
      <c r="A3" s="103"/>
      <c r="B3" s="103"/>
      <c r="C3" s="103"/>
      <c r="D3" s="103"/>
      <c r="E3" s="103"/>
      <c r="F3" s="103"/>
      <c r="G3" s="104"/>
      <c r="H3" s="103"/>
    </row>
    <row r="4" spans="1:8" s="139" customFormat="1" ht="63" x14ac:dyDescent="0.25">
      <c r="A4" s="107" t="s">
        <v>87</v>
      </c>
      <c r="B4" s="108" t="s">
        <v>86</v>
      </c>
      <c r="C4" s="108" t="s">
        <v>85</v>
      </c>
      <c r="D4" s="108" t="s">
        <v>84</v>
      </c>
      <c r="E4" s="108" t="s">
        <v>83</v>
      </c>
      <c r="F4" s="108" t="s">
        <v>82</v>
      </c>
      <c r="G4" s="108" t="s">
        <v>81</v>
      </c>
      <c r="H4" s="108" t="s">
        <v>80</v>
      </c>
    </row>
    <row r="5" spans="1:8" s="139" customFormat="1" ht="24.6" customHeight="1" x14ac:dyDescent="0.25">
      <c r="A5" s="181"/>
      <c r="B5" s="182" t="s">
        <v>416</v>
      </c>
      <c r="C5" s="183">
        <v>1</v>
      </c>
      <c r="D5" s="183">
        <v>1</v>
      </c>
      <c r="E5" s="183"/>
      <c r="F5" s="183">
        <f>+E5/1840</f>
        <v>0</v>
      </c>
      <c r="G5" s="177">
        <v>1</v>
      </c>
      <c r="H5" s="183">
        <f>Tableau935[[#This Row],[Effectif validé]]-Tableau935[[#This Row],[Effectif proposé par le groupe de travail]]</f>
        <v>0</v>
      </c>
    </row>
    <row r="6" spans="1:8" s="139" customFormat="1" ht="43.5" customHeight="1" x14ac:dyDescent="0.25">
      <c r="A6" s="178" t="s">
        <v>439</v>
      </c>
      <c r="B6" s="179" t="s">
        <v>440</v>
      </c>
      <c r="C6" s="176"/>
      <c r="D6" s="176"/>
      <c r="E6" s="176"/>
      <c r="F6" s="176">
        <f>+E6/1840</f>
        <v>0</v>
      </c>
      <c r="G6" s="177">
        <v>1</v>
      </c>
      <c r="H6" s="176">
        <f>Tableau935[[#This Row],[Effectif validé]]-Tableau935[[#This Row],[Effectif proposé par le groupe de travail]]</f>
        <v>1</v>
      </c>
    </row>
    <row r="7" spans="1:8" s="139" customFormat="1" ht="38.25" customHeight="1" x14ac:dyDescent="0.25">
      <c r="A7" s="184" t="s">
        <v>441</v>
      </c>
      <c r="B7" s="185" t="s">
        <v>442</v>
      </c>
      <c r="C7" s="186"/>
      <c r="D7" s="186"/>
      <c r="E7" s="186"/>
      <c r="F7" s="186">
        <f>+E7/1840</f>
        <v>0</v>
      </c>
      <c r="G7" s="111">
        <v>1</v>
      </c>
      <c r="H7" s="186">
        <f>Tableau935[[#This Row],[Effectif validé]]-Tableau935[[#This Row],[Effectif proposé par le groupe de travail]]</f>
        <v>1</v>
      </c>
    </row>
    <row r="8" spans="1:8" s="139" customFormat="1" ht="24.6" customHeight="1" x14ac:dyDescent="0.25">
      <c r="A8" s="29" t="s">
        <v>417</v>
      </c>
      <c r="B8" s="4" t="s">
        <v>53</v>
      </c>
      <c r="C8" s="28">
        <v>1</v>
      </c>
      <c r="D8" s="28">
        <v>1</v>
      </c>
      <c r="E8" s="28">
        <v>1629</v>
      </c>
      <c r="F8" s="137">
        <f t="shared" ref="F8:F13" si="0">+E8/1840</f>
        <v>0.88532608695652171</v>
      </c>
      <c r="G8" s="188">
        <v>1</v>
      </c>
      <c r="H8" s="176">
        <f>Tableau935[[#This Row],[Effectif validé]]-Tableau935[[#This Row],[Effectif proposé par le groupe de travail]]</f>
        <v>0</v>
      </c>
    </row>
    <row r="9" spans="1:8" s="139" customFormat="1" ht="24.6" customHeight="1" x14ac:dyDescent="0.25">
      <c r="A9" s="29"/>
      <c r="B9" s="4" t="s">
        <v>418</v>
      </c>
      <c r="C9" s="28">
        <v>0</v>
      </c>
      <c r="D9" s="28">
        <v>1</v>
      </c>
      <c r="E9" s="28"/>
      <c r="F9" s="137">
        <f t="shared" si="0"/>
        <v>0</v>
      </c>
      <c r="G9" s="188">
        <v>0</v>
      </c>
      <c r="H9" s="176">
        <f>Tableau935[[#This Row],[Effectif validé]]-Tableau935[[#This Row],[Effectif proposé par le groupe de travail]]</f>
        <v>-1</v>
      </c>
    </row>
    <row r="10" spans="1:8" s="139" customFormat="1" ht="24.6" customHeight="1" x14ac:dyDescent="0.25">
      <c r="A10" s="23" t="s">
        <v>419</v>
      </c>
      <c r="B10" s="9" t="s">
        <v>420</v>
      </c>
      <c r="C10" s="6">
        <v>1</v>
      </c>
      <c r="D10" s="6">
        <v>1</v>
      </c>
      <c r="E10" s="6">
        <v>1571</v>
      </c>
      <c r="F10" s="187">
        <f t="shared" si="0"/>
        <v>0.85380434782608694</v>
      </c>
      <c r="G10" s="188">
        <v>1</v>
      </c>
      <c r="H10" s="183">
        <f>Tableau935[[#This Row],[Effectif validé]]-Tableau935[[#This Row],[Effectif proposé par le groupe de travail]]</f>
        <v>0</v>
      </c>
    </row>
    <row r="11" spans="1:8" s="139" customFormat="1" x14ac:dyDescent="0.25">
      <c r="A11" s="23"/>
      <c r="B11" s="9" t="s">
        <v>421</v>
      </c>
      <c r="C11" s="6">
        <v>0</v>
      </c>
      <c r="D11" s="6">
        <v>1</v>
      </c>
      <c r="E11" s="6">
        <v>0</v>
      </c>
      <c r="F11" s="187">
        <f t="shared" si="0"/>
        <v>0</v>
      </c>
      <c r="G11" s="188">
        <v>0</v>
      </c>
      <c r="H11" s="183">
        <f>Tableau935[[#This Row],[Effectif validé]]-Tableau935[[#This Row],[Effectif proposé par le groupe de travail]]</f>
        <v>-1</v>
      </c>
    </row>
    <row r="12" spans="1:8" s="139" customFormat="1" ht="30.6" customHeight="1" x14ac:dyDescent="0.25">
      <c r="A12" s="29" t="s">
        <v>422</v>
      </c>
      <c r="B12" s="4" t="s">
        <v>53</v>
      </c>
      <c r="C12" s="28">
        <v>1</v>
      </c>
      <c r="D12" s="28">
        <v>1</v>
      </c>
      <c r="E12" s="28">
        <v>1457</v>
      </c>
      <c r="F12" s="137">
        <f t="shared" si="0"/>
        <v>0.79184782608695647</v>
      </c>
      <c r="G12" s="188">
        <v>1</v>
      </c>
      <c r="H12" s="176">
        <f>Tableau935[[#This Row],[Effectif validé]]-Tableau935[[#This Row],[Effectif proposé par le groupe de travail]]</f>
        <v>0</v>
      </c>
    </row>
    <row r="13" spans="1:8" s="139" customFormat="1" x14ac:dyDescent="0.25">
      <c r="A13" s="29"/>
      <c r="B13" s="4" t="s">
        <v>423</v>
      </c>
      <c r="C13" s="28">
        <v>0</v>
      </c>
      <c r="D13" s="28">
        <v>1</v>
      </c>
      <c r="E13" s="28">
        <v>1089</v>
      </c>
      <c r="F13" s="137">
        <f t="shared" si="0"/>
        <v>0.59184782608695652</v>
      </c>
      <c r="G13" s="180">
        <v>1</v>
      </c>
      <c r="H13" s="176">
        <f>Tableau935[[#This Row],[Effectif validé]]-Tableau935[[#This Row],[Effectif proposé par le groupe de travail]]</f>
        <v>0</v>
      </c>
    </row>
    <row r="14" spans="1:8" s="139" customFormat="1" x14ac:dyDescent="0.25">
      <c r="A14" s="109" t="s">
        <v>0</v>
      </c>
      <c r="B14" s="110"/>
      <c r="C14" s="172">
        <f>SUM(C5:C13)</f>
        <v>4</v>
      </c>
      <c r="D14" s="172">
        <f>SUM(D5:D13)</f>
        <v>7</v>
      </c>
      <c r="E14" s="173">
        <f>SUM(E5:E13)</f>
        <v>5746</v>
      </c>
      <c r="F14" s="173">
        <f>SUM(F5:F13)</f>
        <v>3.1228260869565219</v>
      </c>
      <c r="G14" s="174">
        <f>SUM(G5:G13)</f>
        <v>7</v>
      </c>
      <c r="H14" s="175">
        <f>G14-D14</f>
        <v>0</v>
      </c>
    </row>
    <row r="15" spans="1:8" s="139" customFormat="1" x14ac:dyDescent="0.25">
      <c r="A15" s="233"/>
      <c r="B15" s="233"/>
      <c r="C15" s="233"/>
      <c r="D15" s="233"/>
      <c r="E15" s="233"/>
      <c r="F15" s="233"/>
      <c r="G15" s="104"/>
      <c r="H15" s="103"/>
    </row>
    <row r="16" spans="1:8" s="139" customFormat="1" x14ac:dyDescent="0.25">
      <c r="A16" s="103"/>
      <c r="B16" s="103"/>
      <c r="C16" s="103"/>
      <c r="D16" s="103"/>
      <c r="E16" s="103"/>
      <c r="F16" s="103"/>
      <c r="G16" s="104"/>
      <c r="H16" s="103"/>
    </row>
    <row r="17" spans="1:8" s="139" customFormat="1" x14ac:dyDescent="0.25">
      <c r="A17" s="103"/>
      <c r="B17" s="103"/>
      <c r="C17" s="103"/>
      <c r="D17" s="103"/>
      <c r="E17" s="103"/>
      <c r="F17" s="103"/>
      <c r="G17" s="104"/>
      <c r="H17" s="103"/>
    </row>
    <row r="18" spans="1:8" s="139" customFormat="1" x14ac:dyDescent="0.25">
      <c r="A18" s="103"/>
      <c r="B18" s="103"/>
      <c r="C18" s="103"/>
      <c r="D18" s="103"/>
      <c r="E18" s="103"/>
      <c r="F18" s="103"/>
      <c r="G18" s="104"/>
      <c r="H18" s="103"/>
    </row>
    <row r="19" spans="1:8" s="139" customFormat="1" x14ac:dyDescent="0.25">
      <c r="A19" s="103"/>
      <c r="B19" s="103"/>
      <c r="C19" s="103"/>
      <c r="D19" s="103"/>
      <c r="E19" s="103"/>
      <c r="F19" s="103"/>
      <c r="G19" s="104"/>
      <c r="H19" s="103"/>
    </row>
    <row r="20" spans="1:8" s="139" customFormat="1" x14ac:dyDescent="0.25">
      <c r="A20" s="103"/>
      <c r="B20" s="103"/>
      <c r="C20" s="103"/>
      <c r="D20" s="103"/>
      <c r="E20" s="103"/>
      <c r="F20" s="103"/>
      <c r="G20" s="104"/>
      <c r="H20" s="103"/>
    </row>
    <row r="21" spans="1:8" s="139" customFormat="1" x14ac:dyDescent="0.25">
      <c r="A21" s="103"/>
      <c r="B21" s="103"/>
      <c r="C21" s="103"/>
      <c r="D21" s="103"/>
      <c r="E21" s="103"/>
      <c r="F21" s="103"/>
      <c r="G21" s="104"/>
      <c r="H21" s="103"/>
    </row>
    <row r="22" spans="1:8" s="139" customFormat="1" x14ac:dyDescent="0.25">
      <c r="A22" s="103"/>
      <c r="B22" s="103"/>
      <c r="C22" s="103"/>
      <c r="D22" s="103"/>
      <c r="E22" s="103"/>
      <c r="F22" s="103"/>
      <c r="G22" s="104"/>
      <c r="H22" s="103"/>
    </row>
    <row r="23" spans="1:8" s="139" customFormat="1" x14ac:dyDescent="0.25">
      <c r="A23" s="103"/>
      <c r="B23" s="103"/>
      <c r="C23" s="103"/>
      <c r="D23" s="103"/>
      <c r="E23" s="103"/>
      <c r="F23" s="103"/>
      <c r="G23" s="104"/>
      <c r="H23" s="103"/>
    </row>
    <row r="24" spans="1:8" s="139" customFormat="1" x14ac:dyDescent="0.25">
      <c r="A24" s="103"/>
      <c r="B24" s="103"/>
      <c r="C24" s="103"/>
      <c r="D24" s="103"/>
      <c r="E24" s="103"/>
      <c r="F24" s="103"/>
      <c r="G24" s="104"/>
      <c r="H24" s="103"/>
    </row>
    <row r="25" spans="1:8" s="139" customFormat="1" x14ac:dyDescent="0.25">
      <c r="A25" s="103"/>
      <c r="B25" s="103"/>
      <c r="C25" s="103"/>
      <c r="D25" s="103"/>
      <c r="E25" s="103"/>
      <c r="F25" s="103"/>
      <c r="G25" s="104"/>
      <c r="H25" s="103"/>
    </row>
    <row r="26" spans="1:8" s="139" customFormat="1" x14ac:dyDescent="0.25">
      <c r="A26" s="103"/>
      <c r="B26" s="103"/>
      <c r="C26" s="103"/>
      <c r="D26" s="103"/>
      <c r="E26" s="103"/>
      <c r="F26" s="103"/>
      <c r="G26" s="104"/>
      <c r="H26" s="103"/>
    </row>
    <row r="27" spans="1:8" s="139" customFormat="1" x14ac:dyDescent="0.25">
      <c r="A27" s="103"/>
      <c r="B27" s="103"/>
      <c r="C27" s="103"/>
      <c r="D27" s="103"/>
      <c r="E27" s="103"/>
      <c r="F27" s="103"/>
      <c r="G27" s="104"/>
      <c r="H27" s="103"/>
    </row>
    <row r="28" spans="1:8" s="139" customFormat="1" x14ac:dyDescent="0.25">
      <c r="A28" s="103"/>
      <c r="B28" s="103"/>
      <c r="C28" s="103"/>
      <c r="D28" s="103"/>
      <c r="E28" s="103"/>
      <c r="F28" s="103"/>
      <c r="G28" s="104"/>
      <c r="H28" s="103"/>
    </row>
    <row r="29" spans="1:8" s="139" customFormat="1" x14ac:dyDescent="0.25">
      <c r="A29" s="103"/>
      <c r="B29" s="103"/>
      <c r="C29" s="103"/>
      <c r="D29" s="103"/>
      <c r="E29" s="103"/>
      <c r="F29" s="103"/>
      <c r="G29" s="104"/>
      <c r="H29" s="103"/>
    </row>
    <row r="30" spans="1:8" s="139" customFormat="1" x14ac:dyDescent="0.25">
      <c r="A30" s="103"/>
      <c r="B30" s="103"/>
      <c r="C30" s="103"/>
      <c r="D30" s="103"/>
      <c r="E30" s="103"/>
      <c r="F30" s="103"/>
      <c r="G30" s="104"/>
      <c r="H30" s="103"/>
    </row>
    <row r="31" spans="1:8" s="139" customFormat="1" x14ac:dyDescent="0.25">
      <c r="A31" s="103"/>
      <c r="B31" s="103"/>
      <c r="C31" s="103"/>
      <c r="D31" s="103"/>
      <c r="E31" s="103"/>
      <c r="F31" s="103"/>
      <c r="G31" s="104"/>
      <c r="H31" s="103"/>
    </row>
    <row r="32" spans="1:8" s="139" customFormat="1" x14ac:dyDescent="0.25">
      <c r="A32" s="103"/>
      <c r="B32" s="103"/>
      <c r="C32" s="103"/>
      <c r="D32" s="103"/>
      <c r="E32" s="103"/>
      <c r="F32" s="103"/>
      <c r="G32" s="104"/>
      <c r="H32" s="103"/>
    </row>
    <row r="33" spans="1:8" s="139" customFormat="1" x14ac:dyDescent="0.25">
      <c r="A33" s="103"/>
      <c r="B33" s="103"/>
      <c r="C33" s="103"/>
      <c r="D33" s="103"/>
      <c r="E33" s="103"/>
      <c r="F33" s="103"/>
      <c r="G33" s="104"/>
      <c r="H33" s="103"/>
    </row>
    <row r="34" spans="1:8" s="139" customFormat="1" x14ac:dyDescent="0.25">
      <c r="A34" s="103"/>
      <c r="B34" s="103"/>
      <c r="C34" s="103"/>
      <c r="D34" s="103"/>
      <c r="E34" s="103"/>
      <c r="F34" s="103"/>
      <c r="G34" s="104"/>
      <c r="H34" s="103"/>
    </row>
  </sheetData>
  <mergeCells count="2">
    <mergeCell ref="A1:G1"/>
    <mergeCell ref="A15:F15"/>
  </mergeCells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2:H37"/>
  <sheetViews>
    <sheetView zoomScale="110" zoomScaleNormal="110" workbookViewId="0">
      <selection activeCell="K34" sqref="K34"/>
    </sheetView>
  </sheetViews>
  <sheetFormatPr baseColWidth="10" defaultColWidth="11.42578125" defaultRowHeight="15.75" x14ac:dyDescent="0.25"/>
  <cols>
    <col min="1" max="1" width="25" style="38" customWidth="1"/>
    <col min="2" max="2" width="34.42578125" style="38" customWidth="1"/>
    <col min="3" max="3" width="13.5703125" style="38" customWidth="1"/>
    <col min="4" max="5" width="13.42578125" style="38" customWidth="1"/>
    <col min="6" max="6" width="12.42578125" style="38" customWidth="1"/>
    <col min="7" max="7" width="13.5703125" style="39" customWidth="1"/>
    <col min="8" max="8" width="13.140625" style="38" customWidth="1"/>
    <col min="9" max="9" width="18.85546875" style="38" customWidth="1"/>
    <col min="10" max="16384" width="11.42578125" style="38"/>
  </cols>
  <sheetData>
    <row r="2" spans="1:8" x14ac:dyDescent="0.25">
      <c r="A2" s="234" t="s">
        <v>131</v>
      </c>
      <c r="B2" s="234"/>
      <c r="C2" s="234"/>
      <c r="D2" s="234"/>
      <c r="E2" s="234"/>
      <c r="F2" s="234"/>
      <c r="G2" s="36"/>
      <c r="H2" s="46"/>
    </row>
    <row r="3" spans="1:8" x14ac:dyDescent="0.25">
      <c r="A3" s="37"/>
      <c r="B3" s="37"/>
      <c r="C3" s="37"/>
      <c r="D3" s="37"/>
      <c r="E3" s="37"/>
      <c r="F3" s="37"/>
      <c r="G3" s="36"/>
      <c r="H3" s="37"/>
    </row>
    <row r="4" spans="1:8" x14ac:dyDescent="0.25">
      <c r="A4" s="45"/>
    </row>
    <row r="5" spans="1:8" s="41" customFormat="1" ht="78.75" x14ac:dyDescent="0.25">
      <c r="A5" s="44" t="s">
        <v>87</v>
      </c>
      <c r="B5" s="43" t="s">
        <v>86</v>
      </c>
      <c r="C5" s="43" t="s">
        <v>85</v>
      </c>
      <c r="D5" s="43" t="s">
        <v>84</v>
      </c>
      <c r="E5" s="43" t="s">
        <v>83</v>
      </c>
      <c r="F5" s="43" t="s">
        <v>82</v>
      </c>
      <c r="G5" s="43" t="s">
        <v>81</v>
      </c>
      <c r="H5" s="42" t="s">
        <v>80</v>
      </c>
    </row>
    <row r="6" spans="1:8" s="41" customFormat="1" ht="26.25" customHeight="1" x14ac:dyDescent="0.25">
      <c r="A6" s="191"/>
      <c r="B6" s="185" t="s">
        <v>130</v>
      </c>
      <c r="C6" s="186"/>
      <c r="D6" s="10">
        <v>1</v>
      </c>
      <c r="E6" s="192"/>
      <c r="F6" s="26"/>
      <c r="G6" s="193">
        <v>1</v>
      </c>
      <c r="H6" s="194">
        <f>+Tableau1933[[#This Row],[Effectif validé]]-Tableau1933[[#This Row],[Effectif proposé par le groupe de travail]]</f>
        <v>0</v>
      </c>
    </row>
    <row r="7" spans="1:8" s="41" customFormat="1" ht="38.25" customHeight="1" x14ac:dyDescent="0.25">
      <c r="A7" s="191"/>
      <c r="B7" s="185" t="s">
        <v>129</v>
      </c>
      <c r="C7" s="186"/>
      <c r="D7" s="10">
        <v>1</v>
      </c>
      <c r="E7" s="192"/>
      <c r="F7" s="26"/>
      <c r="G7" s="193">
        <v>1</v>
      </c>
      <c r="H7" s="194">
        <f>+Tableau1933[[#This Row],[Effectif validé]]-Tableau1933[[#This Row],[Effectif proposé par le groupe de travail]]</f>
        <v>0</v>
      </c>
    </row>
    <row r="8" spans="1:8" s="41" customFormat="1" ht="37.5" customHeight="1" x14ac:dyDescent="0.25">
      <c r="A8" s="191"/>
      <c r="B8" s="185" t="s">
        <v>128</v>
      </c>
      <c r="C8" s="186"/>
      <c r="D8" s="10">
        <v>1</v>
      </c>
      <c r="E8" s="192"/>
      <c r="F8" s="26"/>
      <c r="G8" s="193">
        <v>1</v>
      </c>
      <c r="H8" s="194">
        <f>+Tableau1933[[#This Row],[Effectif validé]]-Tableau1933[[#This Row],[Effectif proposé par le groupe de travail]]</f>
        <v>0</v>
      </c>
    </row>
    <row r="9" spans="1:8" ht="48" customHeight="1" x14ac:dyDescent="0.25">
      <c r="A9" s="162" t="s">
        <v>127</v>
      </c>
      <c r="B9" s="157" t="s">
        <v>126</v>
      </c>
      <c r="C9" s="160"/>
      <c r="D9" s="189">
        <v>1</v>
      </c>
      <c r="E9" s="190"/>
      <c r="F9" s="20"/>
      <c r="G9" s="40">
        <v>1</v>
      </c>
      <c r="H9" s="145">
        <f>+Tableau1933[[#This Row],[Effectif validé]]-Tableau1933[[#This Row],[Effectif proposé par le groupe de travail]]</f>
        <v>0</v>
      </c>
    </row>
    <row r="10" spans="1:8" ht="48" customHeight="1" x14ac:dyDescent="0.25">
      <c r="A10" s="162"/>
      <c r="B10" s="157" t="s">
        <v>125</v>
      </c>
      <c r="C10" s="160"/>
      <c r="D10" s="189">
        <v>3</v>
      </c>
      <c r="E10" s="190"/>
      <c r="F10" s="20"/>
      <c r="G10" s="40">
        <v>2</v>
      </c>
      <c r="H10" s="145">
        <f>+Tableau1933[[#This Row],[Effectif validé]]-Tableau1933[[#This Row],[Effectif proposé par le groupe de travail]]</f>
        <v>-1</v>
      </c>
    </row>
    <row r="11" spans="1:8" ht="48" customHeight="1" x14ac:dyDescent="0.25">
      <c r="A11" s="191" t="s">
        <v>124</v>
      </c>
      <c r="B11" s="185" t="s">
        <v>123</v>
      </c>
      <c r="C11" s="186"/>
      <c r="D11" s="10">
        <v>1</v>
      </c>
      <c r="E11" s="192"/>
      <c r="F11" s="26"/>
      <c r="G11" s="193">
        <v>1</v>
      </c>
      <c r="H11" s="194">
        <f>+Tableau1933[[#This Row],[Effectif validé]]-Tableau1933[[#This Row],[Effectif proposé par le groupe de travail]]</f>
        <v>0</v>
      </c>
    </row>
    <row r="12" spans="1:8" ht="48" customHeight="1" x14ac:dyDescent="0.25">
      <c r="A12" s="191"/>
      <c r="B12" s="185" t="s">
        <v>122</v>
      </c>
      <c r="C12" s="186"/>
      <c r="D12" s="10">
        <v>1</v>
      </c>
      <c r="E12" s="192"/>
      <c r="F12" s="26"/>
      <c r="G12" s="193">
        <v>1</v>
      </c>
      <c r="H12" s="194">
        <f>+Tableau1933[[#This Row],[Effectif validé]]-Tableau1933[[#This Row],[Effectif proposé par le groupe de travail]]</f>
        <v>0</v>
      </c>
    </row>
    <row r="13" spans="1:8" ht="58.15" customHeight="1" x14ac:dyDescent="0.25">
      <c r="A13" s="162" t="s">
        <v>121</v>
      </c>
      <c r="B13" s="157" t="s">
        <v>120</v>
      </c>
      <c r="C13" s="160"/>
      <c r="D13" s="189">
        <v>1</v>
      </c>
      <c r="E13" s="190"/>
      <c r="F13" s="20"/>
      <c r="G13" s="40">
        <v>1</v>
      </c>
      <c r="H13" s="145">
        <f>+Tableau1933[[#This Row],[Effectif validé]]-Tableau1933[[#This Row],[Effectif proposé par le groupe de travail]]</f>
        <v>0</v>
      </c>
    </row>
    <row r="14" spans="1:8" ht="58.15" customHeight="1" x14ac:dyDescent="0.25">
      <c r="A14" s="162"/>
      <c r="B14" s="157" t="s">
        <v>119</v>
      </c>
      <c r="C14" s="160"/>
      <c r="D14" s="189">
        <v>1</v>
      </c>
      <c r="E14" s="190"/>
      <c r="F14" s="20"/>
      <c r="G14" s="40">
        <v>1</v>
      </c>
      <c r="H14" s="145">
        <f>+Tableau1933[[#This Row],[Effectif validé]]-Tableau1933[[#This Row],[Effectif proposé par le groupe de travail]]</f>
        <v>0</v>
      </c>
    </row>
    <row r="15" spans="1:8" ht="78" customHeight="1" x14ac:dyDescent="0.25">
      <c r="A15" s="191" t="s">
        <v>118</v>
      </c>
      <c r="B15" s="185" t="s">
        <v>117</v>
      </c>
      <c r="C15" s="186"/>
      <c r="D15" s="10">
        <v>1</v>
      </c>
      <c r="E15" s="192"/>
      <c r="F15" s="26"/>
      <c r="G15" s="193">
        <v>1</v>
      </c>
      <c r="H15" s="194">
        <f>+Tableau1933[[#This Row],[Effectif validé]]-Tableau1933[[#This Row],[Effectif proposé par le groupe de travail]]</f>
        <v>0</v>
      </c>
    </row>
    <row r="16" spans="1:8" ht="48" customHeight="1" x14ac:dyDescent="0.25">
      <c r="A16" s="191"/>
      <c r="B16" s="185" t="s">
        <v>116</v>
      </c>
      <c r="C16" s="186"/>
      <c r="D16" s="10">
        <v>1</v>
      </c>
      <c r="E16" s="192"/>
      <c r="F16" s="26"/>
      <c r="G16" s="193">
        <v>1</v>
      </c>
      <c r="H16" s="194">
        <f>+Tableau1933[[#This Row],[Effectif validé]]-Tableau1933[[#This Row],[Effectif proposé par le groupe de travail]]</f>
        <v>0</v>
      </c>
    </row>
    <row r="17" spans="1:8" ht="56.45" customHeight="1" x14ac:dyDescent="0.25">
      <c r="A17" s="162" t="s">
        <v>320</v>
      </c>
      <c r="B17" s="157" t="s">
        <v>115</v>
      </c>
      <c r="C17" s="160"/>
      <c r="D17" s="189">
        <v>1</v>
      </c>
      <c r="E17" s="190"/>
      <c r="F17" s="20"/>
      <c r="G17" s="40">
        <v>1</v>
      </c>
      <c r="H17" s="145">
        <f>+Tableau1933[[#This Row],[Effectif validé]]-Tableau1933[[#This Row],[Effectif proposé par le groupe de travail]]</f>
        <v>0</v>
      </c>
    </row>
    <row r="18" spans="1:8" ht="48" customHeight="1" x14ac:dyDescent="0.25">
      <c r="A18" s="162"/>
      <c r="B18" s="157" t="s">
        <v>114</v>
      </c>
      <c r="C18" s="160"/>
      <c r="D18" s="189">
        <v>1</v>
      </c>
      <c r="E18" s="190"/>
      <c r="F18" s="20"/>
      <c r="G18" s="40">
        <v>1</v>
      </c>
      <c r="H18" s="145">
        <f>+Tableau1933[[#This Row],[Effectif validé]]-Tableau1933[[#This Row],[Effectif proposé par le groupe de travail]]</f>
        <v>0</v>
      </c>
    </row>
    <row r="19" spans="1:8" ht="65.25" customHeight="1" x14ac:dyDescent="0.25">
      <c r="A19" s="191" t="s">
        <v>113</v>
      </c>
      <c r="B19" s="185" t="s">
        <v>112</v>
      </c>
      <c r="C19" s="186"/>
      <c r="D19" s="10">
        <v>1</v>
      </c>
      <c r="E19" s="192"/>
      <c r="F19" s="26"/>
      <c r="G19" s="193">
        <v>1</v>
      </c>
      <c r="H19" s="194">
        <f>+Tableau1933[[#This Row],[Effectif validé]]-Tableau1933[[#This Row],[Effectif proposé par le groupe de travail]]</f>
        <v>0</v>
      </c>
    </row>
    <row r="20" spans="1:8" ht="48" customHeight="1" x14ac:dyDescent="0.25">
      <c r="A20" s="191"/>
      <c r="B20" s="185" t="s">
        <v>111</v>
      </c>
      <c r="C20" s="186"/>
      <c r="D20" s="10">
        <v>1</v>
      </c>
      <c r="E20" s="192"/>
      <c r="F20" s="26"/>
      <c r="G20" s="193">
        <v>1</v>
      </c>
      <c r="H20" s="194">
        <f>+Tableau1933[[#This Row],[Effectif validé]]-Tableau1933[[#This Row],[Effectif proposé par le groupe de travail]]</f>
        <v>0</v>
      </c>
    </row>
    <row r="21" spans="1:8" ht="73.150000000000006" customHeight="1" x14ac:dyDescent="0.25">
      <c r="A21" s="162" t="s">
        <v>110</v>
      </c>
      <c r="B21" s="157" t="s">
        <v>109</v>
      </c>
      <c r="C21" s="160"/>
      <c r="D21" s="189">
        <v>1</v>
      </c>
      <c r="E21" s="190">
        <v>5420</v>
      </c>
      <c r="F21" s="20">
        <f t="shared" ref="F21:F36" si="0">E21/1840</f>
        <v>2.9456521739130435</v>
      </c>
      <c r="G21" s="40">
        <v>1</v>
      </c>
      <c r="H21" s="145">
        <f>+Tableau1933[[#This Row],[Effectif validé]]-Tableau1933[[#This Row],[Effectif proposé par le groupe de travail]]</f>
        <v>0</v>
      </c>
    </row>
    <row r="22" spans="1:8" ht="73.150000000000006" customHeight="1" x14ac:dyDescent="0.25">
      <c r="A22" s="162"/>
      <c r="B22" s="157" t="s">
        <v>108</v>
      </c>
      <c r="C22" s="160"/>
      <c r="D22" s="189">
        <v>1</v>
      </c>
      <c r="E22" s="190">
        <v>4268</v>
      </c>
      <c r="F22" s="20">
        <f t="shared" si="0"/>
        <v>2.3195652173913044</v>
      </c>
      <c r="G22" s="40">
        <v>3</v>
      </c>
      <c r="H22" s="145">
        <f>+Tableau1933[[#This Row],[Effectif validé]]-Tableau1933[[#This Row],[Effectif proposé par le groupe de travail]]</f>
        <v>2</v>
      </c>
    </row>
    <row r="23" spans="1:8" ht="65.45" customHeight="1" x14ac:dyDescent="0.25">
      <c r="A23" s="191" t="s">
        <v>107</v>
      </c>
      <c r="B23" s="185" t="s">
        <v>106</v>
      </c>
      <c r="C23" s="186"/>
      <c r="D23" s="10">
        <v>1</v>
      </c>
      <c r="E23" s="192">
        <v>3002</v>
      </c>
      <c r="F23" s="20">
        <f t="shared" si="0"/>
        <v>1.6315217391304349</v>
      </c>
      <c r="G23" s="193">
        <v>1</v>
      </c>
      <c r="H23" s="194">
        <f>+Tableau1933[[#This Row],[Effectif validé]]-Tableau1933[[#This Row],[Effectif proposé par le groupe de travail]]</f>
        <v>0</v>
      </c>
    </row>
    <row r="24" spans="1:8" ht="65.45" customHeight="1" x14ac:dyDescent="0.25">
      <c r="A24" s="191"/>
      <c r="B24" s="185" t="s">
        <v>105</v>
      </c>
      <c r="C24" s="186"/>
      <c r="D24" s="10">
        <v>1</v>
      </c>
      <c r="E24" s="192">
        <v>502</v>
      </c>
      <c r="F24" s="20">
        <f t="shared" si="0"/>
        <v>0.27282608695652172</v>
      </c>
      <c r="G24" s="193">
        <v>1</v>
      </c>
      <c r="H24" s="194">
        <f>+Tableau1933[[#This Row],[Effectif validé]]-Tableau1933[[#This Row],[Effectif proposé par le groupe de travail]]</f>
        <v>0</v>
      </c>
    </row>
    <row r="25" spans="1:8" ht="67.150000000000006" customHeight="1" x14ac:dyDescent="0.25">
      <c r="A25" s="162" t="s">
        <v>104</v>
      </c>
      <c r="B25" s="157" t="s">
        <v>103</v>
      </c>
      <c r="C25" s="160"/>
      <c r="D25" s="189">
        <v>1</v>
      </c>
      <c r="E25" s="190">
        <v>2265</v>
      </c>
      <c r="F25" s="20">
        <f t="shared" si="0"/>
        <v>1.2309782608695652</v>
      </c>
      <c r="G25" s="40">
        <v>1</v>
      </c>
      <c r="H25" s="145">
        <f>+Tableau1933[[#This Row],[Effectif validé]]-Tableau1933[[#This Row],[Effectif proposé par le groupe de travail]]</f>
        <v>0</v>
      </c>
    </row>
    <row r="26" spans="1:8" ht="67.150000000000006" customHeight="1" x14ac:dyDescent="0.25">
      <c r="A26" s="162"/>
      <c r="B26" s="157" t="s">
        <v>102</v>
      </c>
      <c r="C26" s="160"/>
      <c r="D26" s="189">
        <v>1</v>
      </c>
      <c r="E26" s="190">
        <v>1599</v>
      </c>
      <c r="F26" s="20">
        <f t="shared" si="0"/>
        <v>0.86902173913043479</v>
      </c>
      <c r="G26" s="40">
        <v>1</v>
      </c>
      <c r="H26" s="145">
        <f>+Tableau1933[[#This Row],[Effectif validé]]-Tableau1933[[#This Row],[Effectif proposé par le groupe de travail]]</f>
        <v>0</v>
      </c>
    </row>
    <row r="27" spans="1:8" ht="83.25" customHeight="1" x14ac:dyDescent="0.25">
      <c r="A27" s="191" t="s">
        <v>101</v>
      </c>
      <c r="B27" s="185" t="s">
        <v>100</v>
      </c>
      <c r="C27" s="186"/>
      <c r="D27" s="10">
        <v>1</v>
      </c>
      <c r="E27" s="192">
        <v>2944</v>
      </c>
      <c r="F27" s="20">
        <f t="shared" si="0"/>
        <v>1.6</v>
      </c>
      <c r="G27" s="193">
        <v>1</v>
      </c>
      <c r="H27" s="194">
        <f>+Tableau1933[[#This Row],[Effectif validé]]-Tableau1933[[#This Row],[Effectif proposé par le groupe de travail]]</f>
        <v>0</v>
      </c>
    </row>
    <row r="28" spans="1:8" ht="67.150000000000006" customHeight="1" x14ac:dyDescent="0.25">
      <c r="A28" s="191"/>
      <c r="B28" s="185" t="s">
        <v>99</v>
      </c>
      <c r="C28" s="186"/>
      <c r="D28" s="10">
        <v>1</v>
      </c>
      <c r="E28" s="192">
        <v>846</v>
      </c>
      <c r="F28" s="20">
        <f t="shared" si="0"/>
        <v>0.45978260869565218</v>
      </c>
      <c r="G28" s="193">
        <v>1</v>
      </c>
      <c r="H28" s="194">
        <f>+Tableau1933[[#This Row],[Effectif validé]]-Tableau1933[[#This Row],[Effectif proposé par le groupe de travail]]</f>
        <v>0</v>
      </c>
    </row>
    <row r="29" spans="1:8" ht="67.150000000000006" customHeight="1" x14ac:dyDescent="0.25">
      <c r="A29" s="162" t="s">
        <v>98</v>
      </c>
      <c r="B29" s="157" t="s">
        <v>97</v>
      </c>
      <c r="C29" s="160"/>
      <c r="D29" s="189">
        <v>1</v>
      </c>
      <c r="E29" s="190">
        <v>3367</v>
      </c>
      <c r="F29" s="20">
        <f t="shared" si="0"/>
        <v>1.829891304347826</v>
      </c>
      <c r="G29" s="40">
        <v>1</v>
      </c>
      <c r="H29" s="145">
        <f>+Tableau1933[[#This Row],[Effectif validé]]-Tableau1933[[#This Row],[Effectif proposé par le groupe de travail]]</f>
        <v>0</v>
      </c>
    </row>
    <row r="30" spans="1:8" ht="67.150000000000006" customHeight="1" x14ac:dyDescent="0.25">
      <c r="A30" s="162"/>
      <c r="B30" s="157" t="s">
        <v>96</v>
      </c>
      <c r="C30" s="160"/>
      <c r="D30" s="189">
        <v>1</v>
      </c>
      <c r="E30" s="190">
        <v>1206</v>
      </c>
      <c r="F30" s="20">
        <f t="shared" si="0"/>
        <v>0.6554347826086957</v>
      </c>
      <c r="G30" s="40">
        <v>2</v>
      </c>
      <c r="H30" s="145">
        <f>+Tableau1933[[#This Row],[Effectif validé]]-Tableau1933[[#This Row],[Effectif proposé par le groupe de travail]]</f>
        <v>1</v>
      </c>
    </row>
    <row r="31" spans="1:8" ht="64.900000000000006" customHeight="1" x14ac:dyDescent="0.25">
      <c r="A31" s="191" t="s">
        <v>95</v>
      </c>
      <c r="B31" s="185" t="s">
        <v>94</v>
      </c>
      <c r="C31" s="186"/>
      <c r="D31" s="10">
        <v>1</v>
      </c>
      <c r="E31" s="192">
        <v>2911</v>
      </c>
      <c r="F31" s="20">
        <f t="shared" si="0"/>
        <v>1.5820652173913043</v>
      </c>
      <c r="G31" s="193">
        <v>1</v>
      </c>
      <c r="H31" s="194">
        <f>+Tableau1933[[#This Row],[Effectif validé]]-Tableau1933[[#This Row],[Effectif proposé par le groupe de travail]]</f>
        <v>0</v>
      </c>
    </row>
    <row r="32" spans="1:8" ht="64.900000000000006" customHeight="1" x14ac:dyDescent="0.25">
      <c r="A32" s="191"/>
      <c r="B32" s="185" t="s">
        <v>93</v>
      </c>
      <c r="C32" s="186"/>
      <c r="D32" s="10">
        <v>1</v>
      </c>
      <c r="E32" s="192">
        <v>5457</v>
      </c>
      <c r="F32" s="20">
        <f t="shared" si="0"/>
        <v>2.9657608695652176</v>
      </c>
      <c r="G32" s="193">
        <v>3</v>
      </c>
      <c r="H32" s="194">
        <f>+Tableau1933[[#This Row],[Effectif validé]]-Tableau1933[[#This Row],[Effectif proposé par le groupe de travail]]</f>
        <v>2</v>
      </c>
    </row>
    <row r="33" spans="1:8" ht="48" customHeight="1" x14ac:dyDescent="0.25">
      <c r="A33" s="162" t="s">
        <v>92</v>
      </c>
      <c r="B33" s="157" t="s">
        <v>91</v>
      </c>
      <c r="C33" s="160"/>
      <c r="D33" s="189">
        <v>1</v>
      </c>
      <c r="E33" s="190">
        <v>4012</v>
      </c>
      <c r="F33" s="20">
        <f t="shared" si="0"/>
        <v>2.1804347826086956</v>
      </c>
      <c r="G33" s="40">
        <v>1</v>
      </c>
      <c r="H33" s="145">
        <f>+Tableau1933[[#This Row],[Effectif validé]]-Tableau1933[[#This Row],[Effectif proposé par le groupe de travail]]</f>
        <v>0</v>
      </c>
    </row>
    <row r="34" spans="1:8" ht="61.15" customHeight="1" x14ac:dyDescent="0.25">
      <c r="A34" s="162"/>
      <c r="B34" s="157" t="s">
        <v>449</v>
      </c>
      <c r="C34" s="160"/>
      <c r="D34" s="189">
        <v>0</v>
      </c>
      <c r="E34" s="190"/>
      <c r="F34" s="20">
        <f t="shared" si="0"/>
        <v>0</v>
      </c>
      <c r="G34" s="40">
        <v>1</v>
      </c>
      <c r="H34" s="145"/>
    </row>
    <row r="35" spans="1:8" ht="61.15" customHeight="1" x14ac:dyDescent="0.25">
      <c r="A35" s="191" t="s">
        <v>90</v>
      </c>
      <c r="B35" s="185" t="s">
        <v>89</v>
      </c>
      <c r="C35" s="186"/>
      <c r="D35" s="10">
        <v>1</v>
      </c>
      <c r="E35" s="192">
        <v>4316</v>
      </c>
      <c r="F35" s="20">
        <f t="shared" si="0"/>
        <v>2.3456521739130434</v>
      </c>
      <c r="G35" s="193">
        <v>1</v>
      </c>
      <c r="H35" s="194">
        <f>+Tableau1933[[#This Row],[Effectif validé]]-Tableau1933[[#This Row],[Effectif proposé par le groupe de travail]]</f>
        <v>0</v>
      </c>
    </row>
    <row r="36" spans="1:8" ht="22.9" customHeight="1" x14ac:dyDescent="0.25">
      <c r="A36" s="195"/>
      <c r="B36" s="196" t="s">
        <v>424</v>
      </c>
      <c r="C36" s="197"/>
      <c r="D36" s="198">
        <v>0</v>
      </c>
      <c r="E36" s="199">
        <v>0</v>
      </c>
      <c r="F36" s="20">
        <f t="shared" si="0"/>
        <v>0</v>
      </c>
      <c r="G36" s="200">
        <v>1</v>
      </c>
      <c r="H36" s="201">
        <f>+Tableau1933[[#This Row],[Effectif validé]]-Tableau1933[[#This Row],[Effectif proposé par le groupe de travail]]</f>
        <v>1</v>
      </c>
    </row>
    <row r="37" spans="1:8" x14ac:dyDescent="0.25">
      <c r="A37" s="221" t="s">
        <v>0</v>
      </c>
      <c r="B37" s="98"/>
      <c r="C37" s="222" t="s">
        <v>446</v>
      </c>
      <c r="D37" s="222">
        <f>SUM(D6:D36)</f>
        <v>31</v>
      </c>
      <c r="E37" s="222"/>
      <c r="F37" s="222"/>
      <c r="G37" s="222">
        <f>SUM(G6:G36)</f>
        <v>37</v>
      </c>
      <c r="H37" s="223">
        <f>SUM(H6:H36)</f>
        <v>5</v>
      </c>
    </row>
  </sheetData>
  <mergeCells count="1">
    <mergeCell ref="A2:F2"/>
  </mergeCells>
  <pageMargins left="0.25" right="0.25" top="0.75" bottom="0.75" header="0.3" footer="0.3"/>
  <pageSetup paperSize="9" orientation="landscape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I62"/>
  <sheetViews>
    <sheetView topLeftCell="A55" zoomScale="130" zoomScaleNormal="130" workbookViewId="0">
      <selection activeCell="J67" sqref="J67"/>
    </sheetView>
  </sheetViews>
  <sheetFormatPr baseColWidth="10" defaultColWidth="11.42578125" defaultRowHeight="15" x14ac:dyDescent="0.25"/>
  <cols>
    <col min="1" max="1" width="24" style="139" customWidth="1"/>
    <col min="2" max="2" width="30.140625" style="139" customWidth="1"/>
    <col min="3" max="3" width="10.28515625" style="139" customWidth="1"/>
    <col min="4" max="4" width="15.85546875" style="139" customWidth="1"/>
    <col min="5" max="5" width="14.140625" style="139" customWidth="1"/>
    <col min="6" max="6" width="13.140625" style="139" customWidth="1"/>
    <col min="7" max="7" width="11.85546875" style="47" customWidth="1"/>
    <col min="8" max="8" width="13.5703125" style="139" bestFit="1" customWidth="1"/>
    <col min="9" max="16384" width="11.42578125" style="139"/>
  </cols>
  <sheetData>
    <row r="1" spans="1:9" ht="36" customHeight="1" x14ac:dyDescent="0.25">
      <c r="A1" s="231" t="s">
        <v>249</v>
      </c>
      <c r="B1" s="231"/>
      <c r="C1" s="231"/>
      <c r="D1" s="231"/>
      <c r="E1" s="231"/>
      <c r="F1" s="231"/>
      <c r="G1" s="231"/>
      <c r="H1" s="231"/>
      <c r="I1" s="231"/>
    </row>
    <row r="3" spans="1:9" ht="63" x14ac:dyDescent="0.25">
      <c r="A3" s="44" t="s">
        <v>87</v>
      </c>
      <c r="B3" s="43" t="s">
        <v>86</v>
      </c>
      <c r="C3" s="43" t="s">
        <v>85</v>
      </c>
      <c r="D3" s="43" t="s">
        <v>84</v>
      </c>
      <c r="E3" s="43" t="s">
        <v>83</v>
      </c>
      <c r="F3" s="43" t="s">
        <v>82</v>
      </c>
      <c r="G3" s="43" t="s">
        <v>443</v>
      </c>
      <c r="H3" s="42" t="s">
        <v>80</v>
      </c>
    </row>
    <row r="4" spans="1:9" ht="33.6" customHeight="1" x14ac:dyDescent="0.25">
      <c r="A4" s="203"/>
      <c r="B4" s="9" t="s">
        <v>248</v>
      </c>
      <c r="C4" s="6"/>
      <c r="D4" s="6">
        <v>1</v>
      </c>
      <c r="E4" s="10"/>
      <c r="F4" s="26"/>
      <c r="G4" s="65">
        <v>1</v>
      </c>
      <c r="H4" s="194">
        <f>+Tableau713292[[#This Row],[Effectif validé2]]-Tableau713292[[#This Row],[Effectif proposé par le groupe de travail]]</f>
        <v>0</v>
      </c>
    </row>
    <row r="5" spans="1:9" ht="37.5" customHeight="1" x14ac:dyDescent="0.25">
      <c r="A5" s="203"/>
      <c r="B5" s="9" t="s">
        <v>247</v>
      </c>
      <c r="C5" s="6"/>
      <c r="D5" s="6">
        <v>1</v>
      </c>
      <c r="E5" s="10"/>
      <c r="F5" s="26"/>
      <c r="G5" s="65">
        <v>1</v>
      </c>
      <c r="H5" s="194">
        <f>+Tableau713292[[#This Row],[Effectif validé2]]-Tableau713292[[#This Row],[Effectif proposé par le groupe de travail]]</f>
        <v>0</v>
      </c>
    </row>
    <row r="6" spans="1:9" ht="33" customHeight="1" x14ac:dyDescent="0.25">
      <c r="A6" s="203"/>
      <c r="B6" s="9" t="s">
        <v>246</v>
      </c>
      <c r="C6" s="6"/>
      <c r="D6" s="6">
        <v>1</v>
      </c>
      <c r="E6" s="10"/>
      <c r="F6" s="26"/>
      <c r="G6" s="65">
        <v>1</v>
      </c>
      <c r="H6" s="194">
        <f>+Tableau713292[[#This Row],[Effectif validé2]]-Tableau713292[[#This Row],[Effectif proposé par le groupe de travail]]</f>
        <v>0</v>
      </c>
    </row>
    <row r="7" spans="1:9" ht="39.75" customHeight="1" x14ac:dyDescent="0.25">
      <c r="A7" s="203"/>
      <c r="B7" s="9" t="s">
        <v>245</v>
      </c>
      <c r="C7" s="6"/>
      <c r="D7" s="6">
        <v>1</v>
      </c>
      <c r="E7" s="10"/>
      <c r="F7" s="26"/>
      <c r="G7" s="65">
        <v>1</v>
      </c>
      <c r="H7" s="194">
        <f>+Tableau713292[[#This Row],[Effectif validé2]]-Tableau713292[[#This Row],[Effectif proposé par le groupe de travail]]</f>
        <v>0</v>
      </c>
    </row>
    <row r="8" spans="1:9" ht="15.75" x14ac:dyDescent="0.25">
      <c r="A8" s="144" t="s">
        <v>127</v>
      </c>
      <c r="B8" s="15" t="s">
        <v>244</v>
      </c>
      <c r="C8" s="13"/>
      <c r="D8" s="13">
        <v>1</v>
      </c>
      <c r="E8" s="13"/>
      <c r="F8" s="20"/>
      <c r="G8" s="65">
        <v>1</v>
      </c>
      <c r="H8" s="145">
        <f>+Tableau713292[[#This Row],[Effectif validé2]]-Tableau713292[[#This Row],[Effectif proposé par le groupe de travail]]</f>
        <v>0</v>
      </c>
    </row>
    <row r="9" spans="1:9" ht="15.75" x14ac:dyDescent="0.25">
      <c r="A9" s="144"/>
      <c r="B9" s="15" t="s">
        <v>243</v>
      </c>
      <c r="C9" s="13"/>
      <c r="D9" s="13">
        <v>3</v>
      </c>
      <c r="E9" s="13"/>
      <c r="F9" s="20"/>
      <c r="G9" s="65">
        <v>1</v>
      </c>
      <c r="H9" s="145">
        <f>+Tableau713292[[#This Row],[Effectif validé2]]-Tableau713292[[#This Row],[Effectif proposé par le groupe de travail]]</f>
        <v>-2</v>
      </c>
    </row>
    <row r="10" spans="1:9" ht="15.75" x14ac:dyDescent="0.25">
      <c r="A10" s="204" t="s">
        <v>124</v>
      </c>
      <c r="B10" s="9" t="s">
        <v>242</v>
      </c>
      <c r="C10" s="6"/>
      <c r="D10" s="6">
        <v>1</v>
      </c>
      <c r="E10" s="6"/>
      <c r="F10" s="26"/>
      <c r="G10" s="65">
        <v>1</v>
      </c>
      <c r="H10" s="194">
        <f>+Tableau713292[[#This Row],[Effectif validé2]]-Tableau713292[[#This Row],[Effectif proposé par le groupe de travail]]</f>
        <v>0</v>
      </c>
    </row>
    <row r="11" spans="1:9" ht="15.75" x14ac:dyDescent="0.25">
      <c r="A11" s="204"/>
      <c r="B11" s="9" t="s">
        <v>122</v>
      </c>
      <c r="C11" s="6"/>
      <c r="D11" s="6">
        <v>5</v>
      </c>
      <c r="E11" s="6"/>
      <c r="F11" s="26"/>
      <c r="G11" s="65">
        <v>2</v>
      </c>
      <c r="H11" s="194">
        <f>+Tableau713292[[#This Row],[Effectif validé2]]-Tableau713292[[#This Row],[Effectif proposé par le groupe de travail]]</f>
        <v>-3</v>
      </c>
    </row>
    <row r="12" spans="1:9" ht="31.5" x14ac:dyDescent="0.25">
      <c r="A12" s="144" t="s">
        <v>121</v>
      </c>
      <c r="B12" s="15" t="s">
        <v>241</v>
      </c>
      <c r="C12" s="13"/>
      <c r="D12" s="13">
        <v>1</v>
      </c>
      <c r="E12" s="13"/>
      <c r="F12" s="20"/>
      <c r="G12" s="65">
        <v>1</v>
      </c>
      <c r="H12" s="145">
        <f>+Tableau713292[[#This Row],[Effectif validé2]]-Tableau713292[[#This Row],[Effectif proposé par le groupe de travail]]</f>
        <v>0</v>
      </c>
    </row>
    <row r="13" spans="1:9" ht="31.5" x14ac:dyDescent="0.25">
      <c r="A13" s="144"/>
      <c r="B13" s="15" t="s">
        <v>240</v>
      </c>
      <c r="C13" s="13"/>
      <c r="D13" s="13">
        <v>1</v>
      </c>
      <c r="E13" s="13"/>
      <c r="F13" s="20"/>
      <c r="G13" s="65">
        <v>1</v>
      </c>
      <c r="H13" s="145">
        <f>+Tableau713292[[#This Row],[Effectif validé2]]-Tableau713292[[#This Row],[Effectif proposé par le groupe de travail]]</f>
        <v>0</v>
      </c>
    </row>
    <row r="14" spans="1:9" ht="44.25" customHeight="1" x14ac:dyDescent="0.25">
      <c r="A14" s="204" t="s">
        <v>113</v>
      </c>
      <c r="B14" s="9" t="s">
        <v>172</v>
      </c>
      <c r="C14" s="6"/>
      <c r="D14" s="6">
        <v>1</v>
      </c>
      <c r="E14" s="6"/>
      <c r="F14" s="26"/>
      <c r="G14" s="65">
        <v>1</v>
      </c>
      <c r="H14" s="194">
        <f>+Tableau713292[[#This Row],[Effectif validé2]]-Tableau713292[[#This Row],[Effectif proposé par le groupe de travail]]</f>
        <v>0</v>
      </c>
    </row>
    <row r="15" spans="1:9" ht="24" customHeight="1" x14ac:dyDescent="0.25">
      <c r="A15" s="204"/>
      <c r="B15" s="9" t="s">
        <v>171</v>
      </c>
      <c r="C15" s="6"/>
      <c r="D15" s="6">
        <v>1</v>
      </c>
      <c r="E15" s="6"/>
      <c r="F15" s="26"/>
      <c r="G15" s="65">
        <v>1</v>
      </c>
      <c r="H15" s="194">
        <f>+Tableau713292[[#This Row],[Effectif validé2]]-Tableau713292[[#This Row],[Effectif proposé par le groupe de travail]]</f>
        <v>0</v>
      </c>
    </row>
    <row r="16" spans="1:9" ht="21.75" customHeight="1" x14ac:dyDescent="0.25">
      <c r="A16" s="204"/>
      <c r="B16" s="9" t="s">
        <v>239</v>
      </c>
      <c r="C16" s="6"/>
      <c r="D16" s="6">
        <v>1</v>
      </c>
      <c r="E16" s="6"/>
      <c r="F16" s="26"/>
      <c r="G16" s="65">
        <v>1</v>
      </c>
      <c r="H16" s="194">
        <f>+Tableau713292[[#This Row],[Effectif validé2]]-Tableau713292[[#This Row],[Effectif proposé par le groupe de travail]]</f>
        <v>0</v>
      </c>
    </row>
    <row r="17" spans="1:8" ht="47.25" x14ac:dyDescent="0.25">
      <c r="A17" s="144" t="s">
        <v>118</v>
      </c>
      <c r="B17" s="15" t="s">
        <v>238</v>
      </c>
      <c r="C17" s="13"/>
      <c r="D17" s="13">
        <v>1</v>
      </c>
      <c r="E17" s="13"/>
      <c r="F17" s="20"/>
      <c r="G17" s="65">
        <v>1</v>
      </c>
      <c r="H17" s="145">
        <f>+Tableau713292[[#This Row],[Effectif validé2]]-Tableau713292[[#This Row],[Effectif proposé par le groupe de travail]]</f>
        <v>0</v>
      </c>
    </row>
    <row r="18" spans="1:8" ht="48" thickBot="1" x14ac:dyDescent="0.3">
      <c r="A18" s="144"/>
      <c r="B18" s="15" t="s">
        <v>237</v>
      </c>
      <c r="C18" s="13"/>
      <c r="D18" s="13">
        <v>1</v>
      </c>
      <c r="E18" s="13"/>
      <c r="F18" s="20"/>
      <c r="G18" s="65">
        <v>1</v>
      </c>
      <c r="H18" s="145">
        <f>+Tableau713292[[#This Row],[Effectif validé2]]-Tableau713292[[#This Row],[Effectif proposé par le groupe de travail]]</f>
        <v>0</v>
      </c>
    </row>
    <row r="19" spans="1:8" ht="16.5" thickBot="1" x14ac:dyDescent="0.3">
      <c r="A19" s="144" t="s">
        <v>352</v>
      </c>
      <c r="B19" s="225" t="s">
        <v>450</v>
      </c>
      <c r="C19" s="13"/>
      <c r="D19" s="13">
        <v>1</v>
      </c>
      <c r="E19" s="13"/>
      <c r="F19" s="20"/>
      <c r="G19" s="224">
        <v>1</v>
      </c>
      <c r="H19" s="145">
        <f>+Tableau713292[[#This Row],[Effectif validé2]]-Tableau713292[[#This Row],[Effectif proposé par le groupe de travail]]</f>
        <v>0</v>
      </c>
    </row>
    <row r="20" spans="1:8" ht="33" customHeight="1" thickBot="1" x14ac:dyDescent="0.3">
      <c r="A20" s="144"/>
      <c r="B20" s="226" t="s">
        <v>1</v>
      </c>
      <c r="C20" s="13"/>
      <c r="D20" s="13">
        <v>1</v>
      </c>
      <c r="E20" s="13"/>
      <c r="F20" s="20"/>
      <c r="G20" s="224">
        <v>1</v>
      </c>
      <c r="H20" s="145">
        <f>+Tableau713292[[#This Row],[Effectif validé2]]-Tableau713292[[#This Row],[Effectif proposé par le groupe de travail]]</f>
        <v>0</v>
      </c>
    </row>
    <row r="21" spans="1:8" ht="27" customHeight="1" x14ac:dyDescent="0.25">
      <c r="A21" s="204" t="s">
        <v>236</v>
      </c>
      <c r="B21" s="9" t="s">
        <v>235</v>
      </c>
      <c r="C21" s="6"/>
      <c r="D21" s="6">
        <v>1</v>
      </c>
      <c r="E21" s="6"/>
      <c r="F21" s="26">
        <f t="shared" ref="F21:F61" si="0">+E21/1840</f>
        <v>0</v>
      </c>
      <c r="G21" s="65">
        <v>1</v>
      </c>
      <c r="H21" s="194">
        <f>+Tableau713292[[#This Row],[Effectif validé2]]-Tableau713292[[#This Row],[Effectif proposé par le groupe de travail]]</f>
        <v>0</v>
      </c>
    </row>
    <row r="22" spans="1:8" ht="53.25" customHeight="1" x14ac:dyDescent="0.25">
      <c r="A22" s="204"/>
      <c r="B22" s="9" t="s">
        <v>234</v>
      </c>
      <c r="C22" s="6"/>
      <c r="D22" s="6">
        <v>1</v>
      </c>
      <c r="E22" s="6"/>
      <c r="F22" s="26">
        <f t="shared" si="0"/>
        <v>0</v>
      </c>
      <c r="G22" s="65">
        <v>0</v>
      </c>
      <c r="H22" s="194">
        <f>+Tableau713292[[#This Row],[Effectif validé2]]-Tableau713292[[#This Row],[Effectif proposé par le groupe de travail]]</f>
        <v>-1</v>
      </c>
    </row>
    <row r="23" spans="1:8" ht="15.75" x14ac:dyDescent="0.25">
      <c r="A23" s="144" t="s">
        <v>233</v>
      </c>
      <c r="B23" s="15" t="s">
        <v>232</v>
      </c>
      <c r="C23" s="13"/>
      <c r="D23" s="13">
        <v>1</v>
      </c>
      <c r="E23" s="13">
        <v>1875</v>
      </c>
      <c r="F23" s="20">
        <f t="shared" si="0"/>
        <v>1.0190217391304348</v>
      </c>
      <c r="G23" s="65">
        <v>1</v>
      </c>
      <c r="H23" s="145">
        <f>+Tableau713292[[#This Row],[Effectif validé2]]-Tableau713292[[#This Row],[Effectif proposé par le groupe de travail]]</f>
        <v>0</v>
      </c>
    </row>
    <row r="24" spans="1:8" ht="63" x14ac:dyDescent="0.25">
      <c r="A24" s="144"/>
      <c r="B24" s="15" t="s">
        <v>231</v>
      </c>
      <c r="C24" s="13"/>
      <c r="D24" s="13">
        <v>3</v>
      </c>
      <c r="E24" s="13">
        <v>5392</v>
      </c>
      <c r="F24" s="20">
        <f t="shared" si="0"/>
        <v>2.9304347826086956</v>
      </c>
      <c r="G24" s="65">
        <v>3</v>
      </c>
      <c r="H24" s="145">
        <f>+Tableau713292[[#This Row],[Effectif validé2]]-Tableau713292[[#This Row],[Effectif proposé par le groupe de travail]]</f>
        <v>0</v>
      </c>
    </row>
    <row r="25" spans="1:8" ht="47.25" x14ac:dyDescent="0.25">
      <c r="A25" s="144"/>
      <c r="B25" s="15" t="s">
        <v>230</v>
      </c>
      <c r="C25" s="13"/>
      <c r="D25" s="13">
        <v>1</v>
      </c>
      <c r="E25" s="13">
        <v>1457</v>
      </c>
      <c r="F25" s="20">
        <f t="shared" si="0"/>
        <v>0.79184782608695647</v>
      </c>
      <c r="G25" s="65">
        <v>1</v>
      </c>
      <c r="H25" s="145">
        <f>+Tableau713292[[#This Row],[Effectif validé2]]-Tableau713292[[#This Row],[Effectif proposé par le groupe de travail]]</f>
        <v>0</v>
      </c>
    </row>
    <row r="26" spans="1:8" ht="45" customHeight="1" x14ac:dyDescent="0.25">
      <c r="A26" s="144"/>
      <c r="B26" s="15" t="s">
        <v>229</v>
      </c>
      <c r="C26" s="13"/>
      <c r="D26" s="13">
        <v>1</v>
      </c>
      <c r="E26" s="13">
        <v>2055</v>
      </c>
      <c r="F26" s="20">
        <f t="shared" si="0"/>
        <v>1.1168478260869565</v>
      </c>
      <c r="G26" s="65">
        <v>1</v>
      </c>
      <c r="H26" s="145">
        <f>+Tableau713292[[#This Row],[Effectif validé2]]-Tableau713292[[#This Row],[Effectif proposé par le groupe de travail]]</f>
        <v>0</v>
      </c>
    </row>
    <row r="27" spans="1:8" ht="28.5" customHeight="1" x14ac:dyDescent="0.25">
      <c r="A27" s="204" t="s">
        <v>228</v>
      </c>
      <c r="B27" s="9" t="s">
        <v>227</v>
      </c>
      <c r="C27" s="6"/>
      <c r="D27" s="6">
        <v>1</v>
      </c>
      <c r="E27" s="6">
        <v>2239</v>
      </c>
      <c r="F27" s="26">
        <f t="shared" si="0"/>
        <v>1.2168478260869566</v>
      </c>
      <c r="G27" s="65">
        <v>1</v>
      </c>
      <c r="H27" s="194">
        <f>+Tableau713292[[#This Row],[Effectif validé2]]-Tableau713292[[#This Row],[Effectif proposé par le groupe de travail]]</f>
        <v>0</v>
      </c>
    </row>
    <row r="28" spans="1:8" ht="21.75" customHeight="1" x14ac:dyDescent="0.25">
      <c r="A28" s="204"/>
      <c r="B28" s="9" t="s">
        <v>226</v>
      </c>
      <c r="C28" s="6"/>
      <c r="D28" s="6">
        <v>19</v>
      </c>
      <c r="E28" s="6">
        <v>27600</v>
      </c>
      <c r="F28" s="26">
        <f t="shared" si="0"/>
        <v>15</v>
      </c>
      <c r="G28" s="65">
        <v>15</v>
      </c>
      <c r="H28" s="194">
        <f>+Tableau713292[[#This Row],[Effectif validé2]]-Tableau713292[[#This Row],[Effectif proposé par le groupe de travail]]</f>
        <v>-4</v>
      </c>
    </row>
    <row r="29" spans="1:8" ht="15.75" x14ac:dyDescent="0.25">
      <c r="A29" s="144" t="s">
        <v>225</v>
      </c>
      <c r="B29" s="15" t="s">
        <v>224</v>
      </c>
      <c r="C29" s="13"/>
      <c r="D29" s="13">
        <v>1</v>
      </c>
      <c r="E29" s="13">
        <v>2200</v>
      </c>
      <c r="F29" s="20">
        <f t="shared" si="0"/>
        <v>1.1956521739130435</v>
      </c>
      <c r="G29" s="65">
        <v>1</v>
      </c>
      <c r="H29" s="145">
        <f>+Tableau713292[[#This Row],[Effectif validé2]]-Tableau713292[[#This Row],[Effectif proposé par le groupe de travail]]</f>
        <v>0</v>
      </c>
    </row>
    <row r="30" spans="1:8" ht="15.75" x14ac:dyDescent="0.25">
      <c r="A30" s="144"/>
      <c r="B30" s="15" t="s">
        <v>223</v>
      </c>
      <c r="C30" s="13"/>
      <c r="D30" s="13">
        <v>2</v>
      </c>
      <c r="E30" s="13">
        <v>4534</v>
      </c>
      <c r="F30" s="20">
        <f t="shared" si="0"/>
        <v>2.4641304347826085</v>
      </c>
      <c r="G30" s="207">
        <v>2</v>
      </c>
      <c r="H30" s="145">
        <f>+Tableau713292[[#This Row],[Effectif validé2]]-Tableau713292[[#This Row],[Effectif proposé par le groupe de travail]]</f>
        <v>0</v>
      </c>
    </row>
    <row r="31" spans="1:8" ht="51.75" customHeight="1" x14ac:dyDescent="0.25">
      <c r="A31" s="204" t="s">
        <v>222</v>
      </c>
      <c r="B31" s="9" t="s">
        <v>221</v>
      </c>
      <c r="C31" s="6"/>
      <c r="D31" s="6">
        <v>1</v>
      </c>
      <c r="E31" s="6">
        <v>1962</v>
      </c>
      <c r="F31" s="26">
        <f t="shared" si="0"/>
        <v>1.066304347826087</v>
      </c>
      <c r="G31" s="65">
        <v>1</v>
      </c>
      <c r="H31" s="194">
        <f>+Tableau713292[[#This Row],[Effectif validé2]]-Tableau713292[[#This Row],[Effectif proposé par le groupe de travail]]</f>
        <v>0</v>
      </c>
    </row>
    <row r="32" spans="1:8" ht="40.5" customHeight="1" x14ac:dyDescent="0.25">
      <c r="A32" s="204"/>
      <c r="B32" s="9" t="s">
        <v>220</v>
      </c>
      <c r="C32" s="6"/>
      <c r="D32" s="6">
        <v>1</v>
      </c>
      <c r="E32" s="6">
        <v>1889</v>
      </c>
      <c r="F32" s="26">
        <f t="shared" si="0"/>
        <v>1.0266304347826087</v>
      </c>
      <c r="G32" s="65">
        <v>1</v>
      </c>
      <c r="H32" s="194">
        <f>+Tableau713292[[#This Row],[Effectif validé2]]-Tableau713292[[#This Row],[Effectif proposé par le groupe de travail]]</f>
        <v>0</v>
      </c>
    </row>
    <row r="33" spans="1:8" ht="42" customHeight="1" x14ac:dyDescent="0.25">
      <c r="A33" s="204"/>
      <c r="B33" s="9" t="s">
        <v>219</v>
      </c>
      <c r="C33" s="6"/>
      <c r="D33" s="6">
        <v>1</v>
      </c>
      <c r="E33" s="6">
        <v>2139</v>
      </c>
      <c r="F33" s="26">
        <f t="shared" si="0"/>
        <v>1.1625000000000001</v>
      </c>
      <c r="G33" s="65">
        <v>1</v>
      </c>
      <c r="H33" s="194">
        <f>+Tableau713292[[#This Row],[Effectif validé2]]-Tableau713292[[#This Row],[Effectif proposé par le groupe de travail]]</f>
        <v>0</v>
      </c>
    </row>
    <row r="34" spans="1:8" ht="66" customHeight="1" x14ac:dyDescent="0.25">
      <c r="A34" s="204"/>
      <c r="B34" s="9" t="s">
        <v>218</v>
      </c>
      <c r="C34" s="6"/>
      <c r="D34" s="6">
        <v>1</v>
      </c>
      <c r="E34" s="6">
        <v>2783</v>
      </c>
      <c r="F34" s="26">
        <f t="shared" si="0"/>
        <v>1.5125</v>
      </c>
      <c r="G34" s="65">
        <v>2</v>
      </c>
      <c r="H34" s="194">
        <f>+Tableau713292[[#This Row],[Effectif validé2]]-Tableau713292[[#This Row],[Effectif proposé par le groupe de travail]]</f>
        <v>1</v>
      </c>
    </row>
    <row r="35" spans="1:8" ht="51.6" customHeight="1" x14ac:dyDescent="0.25">
      <c r="A35" s="204"/>
      <c r="B35" s="9" t="s">
        <v>217</v>
      </c>
      <c r="C35" s="6"/>
      <c r="D35" s="6">
        <v>0</v>
      </c>
      <c r="E35" s="6">
        <v>1623</v>
      </c>
      <c r="F35" s="26">
        <f t="shared" si="0"/>
        <v>0.88206521739130439</v>
      </c>
      <c r="G35" s="65">
        <v>1</v>
      </c>
      <c r="H35" s="194">
        <f>+Tableau713292[[#This Row],[Effectif validé2]]-Tableau713292[[#This Row],[Effectif proposé par le groupe de travail]]</f>
        <v>1</v>
      </c>
    </row>
    <row r="36" spans="1:8" ht="63" x14ac:dyDescent="0.25">
      <c r="A36" s="144" t="s">
        <v>216</v>
      </c>
      <c r="B36" s="15" t="s">
        <v>215</v>
      </c>
      <c r="C36" s="13"/>
      <c r="D36" s="13">
        <v>1</v>
      </c>
      <c r="E36" s="13">
        <v>2547</v>
      </c>
      <c r="F36" s="20">
        <f t="shared" si="0"/>
        <v>1.3842391304347825</v>
      </c>
      <c r="G36" s="65">
        <v>1</v>
      </c>
      <c r="H36" s="145">
        <f>+Tableau713292[[#This Row],[Effectif validé2]]-Tableau713292[[#This Row],[Effectif proposé par le groupe de travail]]</f>
        <v>0</v>
      </c>
    </row>
    <row r="37" spans="1:8" ht="23.25" customHeight="1" x14ac:dyDescent="0.25">
      <c r="A37" s="144"/>
      <c r="B37" s="15" t="s">
        <v>214</v>
      </c>
      <c r="C37" s="13"/>
      <c r="D37" s="13">
        <v>2</v>
      </c>
      <c r="E37" s="13">
        <v>4680</v>
      </c>
      <c r="F37" s="20">
        <f t="shared" si="0"/>
        <v>2.5434782608695654</v>
      </c>
      <c r="G37" s="65">
        <v>3</v>
      </c>
      <c r="H37" s="145">
        <f>+Tableau713292[[#This Row],[Effectif validé2]]-Tableau713292[[#This Row],[Effectif proposé par le groupe de travail]]</f>
        <v>1</v>
      </c>
    </row>
    <row r="38" spans="1:8" ht="71.25" customHeight="1" x14ac:dyDescent="0.25">
      <c r="A38" s="144"/>
      <c r="B38" s="15" t="s">
        <v>213</v>
      </c>
      <c r="C38" s="13"/>
      <c r="D38" s="13">
        <v>2</v>
      </c>
      <c r="E38" s="13">
        <v>4480</v>
      </c>
      <c r="F38" s="20">
        <f t="shared" si="0"/>
        <v>2.4347826086956523</v>
      </c>
      <c r="G38" s="207">
        <v>3</v>
      </c>
      <c r="H38" s="145">
        <f>+Tableau713292[[#This Row],[Effectif validé2]]-Tableau713292[[#This Row],[Effectif proposé par le groupe de travail]]</f>
        <v>1</v>
      </c>
    </row>
    <row r="39" spans="1:8" ht="30" customHeight="1" x14ac:dyDescent="0.25">
      <c r="A39" s="144"/>
      <c r="B39" s="15" t="s">
        <v>212</v>
      </c>
      <c r="C39" s="13"/>
      <c r="D39" s="13">
        <v>1</v>
      </c>
      <c r="E39" s="13">
        <v>3798</v>
      </c>
      <c r="F39" s="20">
        <f t="shared" si="0"/>
        <v>2.0641304347826086</v>
      </c>
      <c r="G39" s="65">
        <v>2</v>
      </c>
      <c r="H39" s="145">
        <f>+Tableau713292[[#This Row],[Effectif validé2]]-Tableau713292[[#This Row],[Effectif proposé par le groupe de travail]]</f>
        <v>1</v>
      </c>
    </row>
    <row r="40" spans="1:8" ht="30" customHeight="1" x14ac:dyDescent="0.25">
      <c r="A40" s="204" t="s">
        <v>211</v>
      </c>
      <c r="B40" s="9" t="s">
        <v>210</v>
      </c>
      <c r="C40" s="6"/>
      <c r="D40" s="6">
        <v>1</v>
      </c>
      <c r="E40" s="6">
        <v>2688</v>
      </c>
      <c r="F40" s="26">
        <f t="shared" si="0"/>
        <v>1.4608695652173913</v>
      </c>
      <c r="G40" s="65">
        <v>1</v>
      </c>
      <c r="H40" s="194">
        <f>+Tableau713292[[#This Row],[Effectif validé2]]-Tableau713292[[#This Row],[Effectif proposé par le groupe de travail]]</f>
        <v>0</v>
      </c>
    </row>
    <row r="41" spans="1:8" ht="50.25" customHeight="1" x14ac:dyDescent="0.25">
      <c r="A41" s="204"/>
      <c r="B41" s="9" t="s">
        <v>209</v>
      </c>
      <c r="C41" s="6"/>
      <c r="D41" s="6">
        <v>1</v>
      </c>
      <c r="E41" s="6">
        <v>5768</v>
      </c>
      <c r="F41" s="26">
        <f t="shared" si="0"/>
        <v>3.1347826086956521</v>
      </c>
      <c r="G41" s="207">
        <v>3</v>
      </c>
      <c r="H41" s="194">
        <f>+Tableau713292[[#This Row],[Effectif validé2]]-Tableau713292[[#This Row],[Effectif proposé par le groupe de travail]]</f>
        <v>2</v>
      </c>
    </row>
    <row r="42" spans="1:8" ht="48" customHeight="1" x14ac:dyDescent="0.25">
      <c r="A42" s="204"/>
      <c r="B42" s="9" t="s">
        <v>208</v>
      </c>
      <c r="C42" s="6"/>
      <c r="D42" s="6">
        <v>1</v>
      </c>
      <c r="E42" s="6">
        <v>6400</v>
      </c>
      <c r="F42" s="26">
        <f t="shared" si="0"/>
        <v>3.4782608695652173</v>
      </c>
      <c r="G42" s="207">
        <v>3</v>
      </c>
      <c r="H42" s="194">
        <f>+Tableau713292[[#This Row],[Effectif validé2]]-Tableau713292[[#This Row],[Effectif proposé par le groupe de travail]]</f>
        <v>2</v>
      </c>
    </row>
    <row r="43" spans="1:8" ht="47.25" x14ac:dyDescent="0.25">
      <c r="A43" s="204"/>
      <c r="B43" s="9" t="s">
        <v>207</v>
      </c>
      <c r="C43" s="6"/>
      <c r="D43" s="6">
        <v>1</v>
      </c>
      <c r="E43" s="6">
        <v>4040</v>
      </c>
      <c r="F43" s="26">
        <f t="shared" si="0"/>
        <v>2.1956521739130435</v>
      </c>
      <c r="G43" s="65">
        <v>2</v>
      </c>
      <c r="H43" s="194">
        <f>+Tableau713292[[#This Row],[Effectif validé2]]-Tableau713292[[#This Row],[Effectif proposé par le groupe de travail]]</f>
        <v>1</v>
      </c>
    </row>
    <row r="44" spans="1:8" ht="30.6" customHeight="1" x14ac:dyDescent="0.25">
      <c r="A44" s="204"/>
      <c r="B44" s="9" t="s">
        <v>206</v>
      </c>
      <c r="C44" s="6"/>
      <c r="D44" s="6">
        <v>1</v>
      </c>
      <c r="E44" s="6">
        <v>8040</v>
      </c>
      <c r="F44" s="26">
        <f t="shared" si="0"/>
        <v>4.3695652173913047</v>
      </c>
      <c r="G44" s="207">
        <v>4</v>
      </c>
      <c r="H44" s="194">
        <f>+Tableau713292[[#This Row],[Effectif validé2]]-Tableau713292[[#This Row],[Effectif proposé par le groupe de travail]]</f>
        <v>3</v>
      </c>
    </row>
    <row r="45" spans="1:8" ht="30.6" customHeight="1" x14ac:dyDescent="0.25">
      <c r="A45" s="204"/>
      <c r="B45" s="9" t="s">
        <v>205</v>
      </c>
      <c r="C45" s="6"/>
      <c r="D45" s="6">
        <v>4</v>
      </c>
      <c r="E45" s="6">
        <v>7380</v>
      </c>
      <c r="F45" s="26">
        <f t="shared" si="0"/>
        <v>4.0108695652173916</v>
      </c>
      <c r="G45" s="207">
        <v>4</v>
      </c>
      <c r="H45" s="194">
        <f>+Tableau713292[[#This Row],[Effectif validé2]]-Tableau713292[[#This Row],[Effectif proposé par le groupe de travail]]</f>
        <v>0</v>
      </c>
    </row>
    <row r="46" spans="1:8" ht="28.15" customHeight="1" x14ac:dyDescent="0.25">
      <c r="A46" s="144" t="s">
        <v>204</v>
      </c>
      <c r="B46" s="15" t="s">
        <v>203</v>
      </c>
      <c r="C46" s="13"/>
      <c r="D46" s="13">
        <v>1</v>
      </c>
      <c r="E46" s="13">
        <v>1701</v>
      </c>
      <c r="F46" s="20">
        <f t="shared" si="0"/>
        <v>0.9244565217391304</v>
      </c>
      <c r="G46" s="207">
        <v>1</v>
      </c>
      <c r="H46" s="145">
        <f>+Tableau713292[[#This Row],[Effectif validé2]]-Tableau713292[[#This Row],[Effectif proposé par le groupe de travail]]</f>
        <v>0</v>
      </c>
    </row>
    <row r="47" spans="1:8" ht="36" customHeight="1" x14ac:dyDescent="0.25">
      <c r="A47" s="144"/>
      <c r="B47" s="15" t="s">
        <v>202</v>
      </c>
      <c r="C47" s="13"/>
      <c r="D47" s="13">
        <v>2</v>
      </c>
      <c r="E47" s="13">
        <v>5828</v>
      </c>
      <c r="F47" s="20">
        <f t="shared" si="0"/>
        <v>3.1673913043478259</v>
      </c>
      <c r="G47" s="207">
        <v>3</v>
      </c>
      <c r="H47" s="145">
        <f>+Tableau713292[[#This Row],[Effectif validé2]]-Tableau713292[[#This Row],[Effectif proposé par le groupe de travail]]</f>
        <v>1</v>
      </c>
    </row>
    <row r="48" spans="1:8" ht="39" customHeight="1" x14ac:dyDescent="0.25">
      <c r="A48" s="144"/>
      <c r="B48" s="15" t="s">
        <v>201</v>
      </c>
      <c r="C48" s="13"/>
      <c r="D48" s="13">
        <v>3</v>
      </c>
      <c r="E48" s="13">
        <v>5803</v>
      </c>
      <c r="F48" s="20">
        <f t="shared" si="0"/>
        <v>3.1538043478260871</v>
      </c>
      <c r="G48" s="207">
        <v>3</v>
      </c>
      <c r="H48" s="145">
        <f>+Tableau713292[[#This Row],[Effectif validé2]]-Tableau713292[[#This Row],[Effectif proposé par le groupe de travail]]</f>
        <v>0</v>
      </c>
    </row>
    <row r="49" spans="1:8" ht="34.5" customHeight="1" x14ac:dyDescent="0.25">
      <c r="A49" s="144"/>
      <c r="B49" s="15" t="s">
        <v>200</v>
      </c>
      <c r="C49" s="13"/>
      <c r="D49" s="13">
        <v>1</v>
      </c>
      <c r="E49" s="13">
        <v>939</v>
      </c>
      <c r="F49" s="20">
        <f t="shared" si="0"/>
        <v>0.51032608695652171</v>
      </c>
      <c r="G49" s="65">
        <v>1</v>
      </c>
      <c r="H49" s="145">
        <f>+Tableau713292[[#This Row],[Effectif validé2]]-Tableau713292[[#This Row],[Effectif proposé par le groupe de travail]]</f>
        <v>0</v>
      </c>
    </row>
    <row r="50" spans="1:8" ht="48.75" customHeight="1" x14ac:dyDescent="0.25">
      <c r="A50" s="204" t="s">
        <v>199</v>
      </c>
      <c r="B50" s="9" t="s">
        <v>198</v>
      </c>
      <c r="C50" s="6"/>
      <c r="D50" s="6">
        <v>1</v>
      </c>
      <c r="E50" s="6">
        <v>2487</v>
      </c>
      <c r="F50" s="26">
        <f t="shared" si="0"/>
        <v>1.3516304347826087</v>
      </c>
      <c r="G50" s="65">
        <v>1</v>
      </c>
      <c r="H50" s="194">
        <f>+Tableau713292[[#This Row],[Effectif validé2]]-Tableau713292[[#This Row],[Effectif proposé par le groupe de travail]]</f>
        <v>0</v>
      </c>
    </row>
    <row r="51" spans="1:8" ht="35.25" customHeight="1" x14ac:dyDescent="0.25">
      <c r="A51" s="204"/>
      <c r="B51" s="9" t="s">
        <v>197</v>
      </c>
      <c r="C51" s="6"/>
      <c r="D51" s="6">
        <v>1</v>
      </c>
      <c r="E51" s="6">
        <v>1672</v>
      </c>
      <c r="F51" s="26">
        <f t="shared" si="0"/>
        <v>0.90869565217391302</v>
      </c>
      <c r="G51" s="65">
        <v>1</v>
      </c>
      <c r="H51" s="194">
        <f>+Tableau713292[[#This Row],[Effectif validé2]]-Tableau713292[[#This Row],[Effectif proposé par le groupe de travail]]</f>
        <v>0</v>
      </c>
    </row>
    <row r="52" spans="1:8" ht="47.25" x14ac:dyDescent="0.25">
      <c r="A52" s="204"/>
      <c r="B52" s="9" t="s">
        <v>196</v>
      </c>
      <c r="C52" s="6"/>
      <c r="D52" s="6">
        <v>1</v>
      </c>
      <c r="E52" s="6">
        <v>2832</v>
      </c>
      <c r="F52" s="26">
        <f t="shared" si="0"/>
        <v>1.5391304347826087</v>
      </c>
      <c r="G52" s="65">
        <v>2</v>
      </c>
      <c r="H52" s="194">
        <f>+Tableau713292[[#This Row],[Effectif validé2]]-Tableau713292[[#This Row],[Effectif proposé par le groupe de travail]]</f>
        <v>1</v>
      </c>
    </row>
    <row r="53" spans="1:8" ht="39" customHeight="1" x14ac:dyDescent="0.25">
      <c r="A53" s="144" t="s">
        <v>195</v>
      </c>
      <c r="B53" s="15" t="s">
        <v>194</v>
      </c>
      <c r="C53" s="13"/>
      <c r="D53" s="13">
        <v>1</v>
      </c>
      <c r="E53" s="13">
        <v>1960</v>
      </c>
      <c r="F53" s="20">
        <f t="shared" si="0"/>
        <v>1.0652173913043479</v>
      </c>
      <c r="G53" s="65">
        <v>1</v>
      </c>
      <c r="H53" s="145">
        <f>+Tableau713292[[#This Row],[Effectif validé2]]-Tableau713292[[#This Row],[Effectif proposé par le groupe de travail]]</f>
        <v>0</v>
      </c>
    </row>
    <row r="54" spans="1:8" ht="60" customHeight="1" x14ac:dyDescent="0.25">
      <c r="A54" s="144"/>
      <c r="B54" s="15" t="s">
        <v>193</v>
      </c>
      <c r="C54" s="13"/>
      <c r="D54" s="13">
        <v>2</v>
      </c>
      <c r="E54" s="13">
        <v>3192</v>
      </c>
      <c r="F54" s="20">
        <f t="shared" si="0"/>
        <v>1.7347826086956522</v>
      </c>
      <c r="G54" s="65">
        <v>2</v>
      </c>
      <c r="H54" s="145">
        <f>+Tableau713292[[#This Row],[Effectif validé2]]-Tableau713292[[#This Row],[Effectif proposé par le groupe de travail]]</f>
        <v>0</v>
      </c>
    </row>
    <row r="55" spans="1:8" ht="51.75" customHeight="1" x14ac:dyDescent="0.25">
      <c r="A55" s="204" t="s">
        <v>192</v>
      </c>
      <c r="B55" s="9" t="s">
        <v>191</v>
      </c>
      <c r="C55" s="6"/>
      <c r="D55" s="6">
        <v>1</v>
      </c>
      <c r="E55" s="6">
        <v>2547</v>
      </c>
      <c r="F55" s="26">
        <f t="shared" si="0"/>
        <v>1.3842391304347825</v>
      </c>
      <c r="G55" s="65">
        <v>1</v>
      </c>
      <c r="H55" s="194">
        <f>+Tableau713292[[#This Row],[Effectif validé2]]-Tableau713292[[#This Row],[Effectif proposé par le groupe de travail]]</f>
        <v>0</v>
      </c>
    </row>
    <row r="56" spans="1:8" ht="47.25" x14ac:dyDescent="0.25">
      <c r="A56" s="204"/>
      <c r="B56" s="9" t="s">
        <v>190</v>
      </c>
      <c r="C56" s="6"/>
      <c r="D56" s="6">
        <v>1</v>
      </c>
      <c r="E56" s="6">
        <v>4226</v>
      </c>
      <c r="F56" s="26">
        <f t="shared" si="0"/>
        <v>2.2967391304347826</v>
      </c>
      <c r="G56" s="207">
        <v>2</v>
      </c>
      <c r="H56" s="194">
        <f>+Tableau713292[[#This Row],[Effectif validé2]]-Tableau713292[[#This Row],[Effectif proposé par le groupe de travail]]</f>
        <v>1</v>
      </c>
    </row>
    <row r="57" spans="1:8" ht="47.25" x14ac:dyDescent="0.25">
      <c r="A57" s="204"/>
      <c r="B57" s="9" t="s">
        <v>189</v>
      </c>
      <c r="C57" s="6"/>
      <c r="D57" s="6">
        <v>0</v>
      </c>
      <c r="E57" s="6">
        <v>2938</v>
      </c>
      <c r="F57" s="26">
        <f t="shared" si="0"/>
        <v>1.5967391304347827</v>
      </c>
      <c r="G57" s="207">
        <v>2</v>
      </c>
      <c r="H57" s="194">
        <f>+Tableau713292[[#This Row],[Effectif validé2]]-Tableau713292[[#This Row],[Effectif proposé par le groupe de travail]]</f>
        <v>2</v>
      </c>
    </row>
    <row r="58" spans="1:8" ht="15.75" x14ac:dyDescent="0.25">
      <c r="A58" s="144" t="s">
        <v>188</v>
      </c>
      <c r="B58" s="15" t="s">
        <v>187</v>
      </c>
      <c r="C58" s="13"/>
      <c r="D58" s="13">
        <v>1</v>
      </c>
      <c r="E58" s="13">
        <v>1846</v>
      </c>
      <c r="F58" s="20">
        <f t="shared" si="0"/>
        <v>1.0032608695652174</v>
      </c>
      <c r="G58" s="65">
        <v>1</v>
      </c>
      <c r="H58" s="145">
        <f>+Tableau713292[[#This Row],[Effectif validé2]]-Tableau713292[[#This Row],[Effectif proposé par le groupe de travail]]</f>
        <v>0</v>
      </c>
    </row>
    <row r="59" spans="1:8" ht="15.75" x14ac:dyDescent="0.25">
      <c r="A59" s="202"/>
      <c r="B59" s="15" t="s">
        <v>186</v>
      </c>
      <c r="C59" s="13"/>
      <c r="D59" s="13">
        <v>2</v>
      </c>
      <c r="E59" s="13">
        <v>3186</v>
      </c>
      <c r="F59" s="20">
        <f t="shared" si="0"/>
        <v>1.7315217391304347</v>
      </c>
      <c r="G59" s="65">
        <v>1</v>
      </c>
      <c r="H59" s="145">
        <f>+Tableau713292[[#This Row],[Effectif validé2]]-Tableau713292[[#This Row],[Effectif proposé par le groupe de travail]]</f>
        <v>-1</v>
      </c>
    </row>
    <row r="60" spans="1:8" ht="23.45" customHeight="1" x14ac:dyDescent="0.25">
      <c r="A60" s="204" t="s">
        <v>185</v>
      </c>
      <c r="B60" s="9" t="s">
        <v>184</v>
      </c>
      <c r="C60" s="6"/>
      <c r="D60" s="6">
        <v>1</v>
      </c>
      <c r="E60" s="8">
        <v>1917</v>
      </c>
      <c r="F60" s="26">
        <f t="shared" si="0"/>
        <v>1.0418478260869566</v>
      </c>
      <c r="G60" s="65">
        <v>1</v>
      </c>
      <c r="H60" s="194">
        <f>+Tableau713292[[#This Row],[Effectif validé2]]-Tableau713292[[#This Row],[Effectif proposé par le groupe de travail]]</f>
        <v>0</v>
      </c>
    </row>
    <row r="61" spans="1:8" ht="15.75" x14ac:dyDescent="0.25">
      <c r="A61" s="205"/>
      <c r="B61" s="9" t="s">
        <v>183</v>
      </c>
      <c r="C61" s="206"/>
      <c r="D61" s="206">
        <v>1</v>
      </c>
      <c r="E61" s="56">
        <v>0</v>
      </c>
      <c r="F61" s="132">
        <f t="shared" si="0"/>
        <v>0</v>
      </c>
      <c r="G61" s="65">
        <v>0</v>
      </c>
      <c r="H61" s="194">
        <f>+Tableau713292[[#This Row],[Effectif validé2]]-Tableau713292[[#This Row],[Effectif proposé par le groupe de travail]]</f>
        <v>-1</v>
      </c>
    </row>
    <row r="62" spans="1:8" ht="15.75" x14ac:dyDescent="0.25">
      <c r="A62" s="105" t="s">
        <v>0</v>
      </c>
      <c r="B62" s="98"/>
      <c r="C62" s="106" t="s">
        <v>447</v>
      </c>
      <c r="D62" s="106">
        <f>SUM(D4:D61)</f>
        <v>93</v>
      </c>
      <c r="E62" s="106"/>
      <c r="F62" s="106"/>
      <c r="G62" s="106">
        <f>SUM(G4:G61)</f>
        <v>99</v>
      </c>
      <c r="H62" s="106">
        <f>SUM(H4:H61)</f>
        <v>6</v>
      </c>
    </row>
  </sheetData>
  <mergeCells count="1">
    <mergeCell ref="A1:I1"/>
  </mergeCells>
  <pageMargins left="0.25" right="0.25" top="0.75" bottom="0.75" header="0.3" footer="0.3"/>
  <pageSetup paperSize="9" orientation="landscape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I51"/>
  <sheetViews>
    <sheetView topLeftCell="A7" zoomScale="130" zoomScaleNormal="130" workbookViewId="0">
      <selection activeCell="G33" sqref="G33"/>
    </sheetView>
  </sheetViews>
  <sheetFormatPr baseColWidth="10" defaultColWidth="11.42578125" defaultRowHeight="15" x14ac:dyDescent="0.25"/>
  <cols>
    <col min="1" max="1" width="28.5703125" style="50" customWidth="1"/>
    <col min="2" max="2" width="29.140625" style="50" customWidth="1"/>
    <col min="3" max="3" width="12.28515625" style="50" customWidth="1"/>
    <col min="4" max="4" width="14" style="50" customWidth="1"/>
    <col min="5" max="5" width="15.42578125" style="50" customWidth="1"/>
    <col min="6" max="6" width="13.7109375" style="50" customWidth="1"/>
    <col min="7" max="7" width="12.28515625" style="51" customWidth="1"/>
    <col min="8" max="8" width="13.28515625" style="50" bestFit="1" customWidth="1"/>
    <col min="9" max="16384" width="11.42578125" style="50"/>
  </cols>
  <sheetData>
    <row r="1" spans="1:9" ht="36.75" customHeight="1" x14ac:dyDescent="0.25">
      <c r="A1" s="235" t="s">
        <v>291</v>
      </c>
      <c r="B1" s="235"/>
      <c r="C1" s="235"/>
      <c r="D1" s="235"/>
      <c r="E1" s="235"/>
      <c r="F1" s="235"/>
      <c r="G1" s="235"/>
      <c r="H1" s="235"/>
      <c r="I1" s="52"/>
    </row>
    <row r="3" spans="1:9" ht="78" customHeight="1" x14ac:dyDescent="0.25">
      <c r="A3" s="44" t="s">
        <v>87</v>
      </c>
      <c r="B3" s="43" t="s">
        <v>86</v>
      </c>
      <c r="C3" s="43" t="s">
        <v>85</v>
      </c>
      <c r="D3" s="43" t="s">
        <v>84</v>
      </c>
      <c r="E3" s="43" t="s">
        <v>83</v>
      </c>
      <c r="F3" s="43" t="s">
        <v>82</v>
      </c>
      <c r="G3" s="43" t="s">
        <v>81</v>
      </c>
      <c r="H3" s="42" t="s">
        <v>80</v>
      </c>
    </row>
    <row r="4" spans="1:9" ht="33" customHeight="1" x14ac:dyDescent="0.25">
      <c r="A4" s="191"/>
      <c r="B4" s="9" t="s">
        <v>290</v>
      </c>
      <c r="C4" s="6"/>
      <c r="D4" s="6">
        <v>1</v>
      </c>
      <c r="E4" s="6"/>
      <c r="F4" s="26"/>
      <c r="G4" s="58">
        <v>1</v>
      </c>
      <c r="H4" s="194">
        <f>+Tableau20233035[[#This Row],[Effectif validé]]-Tableau20233035[[#This Row],[Effectif proposé par le groupe de travail]]</f>
        <v>0</v>
      </c>
    </row>
    <row r="5" spans="1:9" ht="47.25" x14ac:dyDescent="0.25">
      <c r="A5" s="191"/>
      <c r="B5" s="9" t="s">
        <v>289</v>
      </c>
      <c r="C5" s="6"/>
      <c r="D5" s="6">
        <v>1</v>
      </c>
      <c r="E5" s="6"/>
      <c r="F5" s="26"/>
      <c r="G5" s="58">
        <v>1</v>
      </c>
      <c r="H5" s="194">
        <f>+Tableau20233035[[#This Row],[Effectif validé]]-Tableau20233035[[#This Row],[Effectif proposé par le groupe de travail]]</f>
        <v>0</v>
      </c>
    </row>
    <row r="6" spans="1:9" ht="28.5" customHeight="1" x14ac:dyDescent="0.25">
      <c r="A6" s="191"/>
      <c r="B6" s="9" t="s">
        <v>288</v>
      </c>
      <c r="C6" s="6"/>
      <c r="D6" s="6">
        <v>1</v>
      </c>
      <c r="E6" s="6"/>
      <c r="F6" s="26"/>
      <c r="G6" s="58">
        <v>1</v>
      </c>
      <c r="H6" s="194">
        <f>+Tableau20233035[[#This Row],[Effectif validé]]-Tableau20233035[[#This Row],[Effectif proposé par le groupe de travail]]</f>
        <v>0</v>
      </c>
    </row>
    <row r="7" spans="1:9" ht="42" customHeight="1" x14ac:dyDescent="0.25">
      <c r="A7" s="162" t="s">
        <v>287</v>
      </c>
      <c r="B7" s="15" t="s">
        <v>286</v>
      </c>
      <c r="C7" s="13"/>
      <c r="D7" s="13">
        <v>1</v>
      </c>
      <c r="E7" s="13"/>
      <c r="F7" s="20"/>
      <c r="G7" s="58">
        <v>1</v>
      </c>
      <c r="H7" s="145">
        <f>+Tableau20233035[[#This Row],[Effectif validé]]-Tableau20233035[[#This Row],[Effectif proposé par le groupe de travail]]</f>
        <v>0</v>
      </c>
    </row>
    <row r="8" spans="1:9" ht="36" customHeight="1" x14ac:dyDescent="0.25">
      <c r="A8" s="162"/>
      <c r="B8" s="15" t="s">
        <v>285</v>
      </c>
      <c r="C8" s="13"/>
      <c r="D8" s="13">
        <v>1</v>
      </c>
      <c r="E8" s="13"/>
      <c r="F8" s="20"/>
      <c r="G8" s="58">
        <v>1</v>
      </c>
      <c r="H8" s="145">
        <f>+Tableau20233035[[#This Row],[Effectif validé]]-Tableau20233035[[#This Row],[Effectif proposé par le groupe de travail]]</f>
        <v>0</v>
      </c>
    </row>
    <row r="9" spans="1:9" ht="24" customHeight="1" x14ac:dyDescent="0.25">
      <c r="A9" s="204" t="s">
        <v>127</v>
      </c>
      <c r="B9" s="9" t="s">
        <v>284</v>
      </c>
      <c r="C9" s="6"/>
      <c r="D9" s="6">
        <v>1</v>
      </c>
      <c r="E9" s="6"/>
      <c r="F9" s="26"/>
      <c r="G9" s="58">
        <v>1</v>
      </c>
      <c r="H9" s="194">
        <f>+Tableau20233035[[#This Row],[Effectif validé]]-Tableau20233035[[#This Row],[Effectif proposé par le groupe de travail]]</f>
        <v>0</v>
      </c>
    </row>
    <row r="10" spans="1:9" ht="31.5" x14ac:dyDescent="0.25">
      <c r="A10" s="204"/>
      <c r="B10" s="9" t="s">
        <v>283</v>
      </c>
      <c r="C10" s="6"/>
      <c r="D10" s="6">
        <v>1</v>
      </c>
      <c r="E10" s="6"/>
      <c r="F10" s="26"/>
      <c r="G10" s="58">
        <v>1</v>
      </c>
      <c r="H10" s="194">
        <f>+Tableau20233035[[#This Row],[Effectif validé]]-Tableau20233035[[#This Row],[Effectif proposé par le groupe de travail]]</f>
        <v>0</v>
      </c>
    </row>
    <row r="11" spans="1:9" ht="36" customHeight="1" x14ac:dyDescent="0.25">
      <c r="A11" s="144" t="s">
        <v>124</v>
      </c>
      <c r="B11" s="15" t="s">
        <v>53</v>
      </c>
      <c r="C11" s="13"/>
      <c r="D11" s="13">
        <v>1</v>
      </c>
      <c r="E11" s="13"/>
      <c r="F11" s="20"/>
      <c r="G11" s="58">
        <v>1</v>
      </c>
      <c r="H11" s="145">
        <f>+Tableau20233035[[#This Row],[Effectif validé]]-Tableau20233035[[#This Row],[Effectif proposé par le groupe de travail]]</f>
        <v>0</v>
      </c>
    </row>
    <row r="12" spans="1:9" ht="33" customHeight="1" x14ac:dyDescent="0.25">
      <c r="A12" s="162"/>
      <c r="B12" s="15" t="s">
        <v>282</v>
      </c>
      <c r="C12" s="13"/>
      <c r="D12" s="13">
        <v>1</v>
      </c>
      <c r="E12" s="13"/>
      <c r="F12" s="20"/>
      <c r="G12" s="58">
        <v>2</v>
      </c>
      <c r="H12" s="145">
        <f>+Tableau20233035[[#This Row],[Effectif validé]]-Tableau20233035[[#This Row],[Effectif proposé par le groupe de travail]]</f>
        <v>1</v>
      </c>
    </row>
    <row r="13" spans="1:9" ht="22.5" customHeight="1" x14ac:dyDescent="0.25">
      <c r="A13" s="191" t="s">
        <v>320</v>
      </c>
      <c r="B13" s="9" t="s">
        <v>250</v>
      </c>
      <c r="C13" s="6"/>
      <c r="D13" s="6">
        <v>1</v>
      </c>
      <c r="E13" s="6"/>
      <c r="F13" s="26"/>
      <c r="G13" s="58">
        <v>1</v>
      </c>
      <c r="H13" s="194">
        <f>+Tableau20233035[[#This Row],[Effectif validé]]-Tableau20233035[[#This Row],[Effectif proposé par le groupe de travail]]</f>
        <v>0</v>
      </c>
    </row>
    <row r="14" spans="1:9" ht="24" customHeight="1" x14ac:dyDescent="0.25">
      <c r="A14" s="191"/>
      <c r="B14" s="9" t="s">
        <v>1</v>
      </c>
      <c r="C14" s="6"/>
      <c r="D14" s="6">
        <v>1</v>
      </c>
      <c r="E14" s="6"/>
      <c r="F14" s="26"/>
      <c r="G14" s="58">
        <v>1</v>
      </c>
      <c r="H14" s="194">
        <f>+Tableau20233035[[#This Row],[Effectif validé]]-Tableau20233035[[#This Row],[Effectif proposé par le groupe de travail]]</f>
        <v>0</v>
      </c>
    </row>
    <row r="15" spans="1:9" ht="31.5" x14ac:dyDescent="0.25">
      <c r="A15" s="144" t="s">
        <v>121</v>
      </c>
      <c r="B15" s="15" t="s">
        <v>53</v>
      </c>
      <c r="C15" s="13"/>
      <c r="D15" s="13">
        <v>1</v>
      </c>
      <c r="E15" s="13"/>
      <c r="F15" s="20"/>
      <c r="G15" s="58">
        <v>1</v>
      </c>
      <c r="H15" s="145">
        <f>+Tableau20233035[[#This Row],[Effectif validé]]-Tableau20233035[[#This Row],[Effectif proposé par le groupe de travail]]</f>
        <v>0</v>
      </c>
    </row>
    <row r="16" spans="1:9" ht="31.5" x14ac:dyDescent="0.25">
      <c r="A16" s="162"/>
      <c r="B16" s="15" t="s">
        <v>240</v>
      </c>
      <c r="C16" s="13"/>
      <c r="D16" s="13"/>
      <c r="E16" s="13"/>
      <c r="F16" s="20"/>
      <c r="G16" s="58">
        <v>1</v>
      </c>
      <c r="H16" s="145">
        <f>+Tableau20233035[[#This Row],[Effectif validé]]-Tableau20233035[[#This Row],[Effectif proposé par le groupe de travail]]</f>
        <v>1</v>
      </c>
    </row>
    <row r="17" spans="1:8" ht="31.5" x14ac:dyDescent="0.25">
      <c r="A17" s="204" t="s">
        <v>113</v>
      </c>
      <c r="B17" s="9" t="s">
        <v>53</v>
      </c>
      <c r="C17" s="6"/>
      <c r="D17" s="6">
        <v>1</v>
      </c>
      <c r="E17" s="6"/>
      <c r="F17" s="26"/>
      <c r="G17" s="58">
        <v>1</v>
      </c>
      <c r="H17" s="194">
        <f>+Tableau20233035[[#This Row],[Effectif validé]]-Tableau20233035[[#This Row],[Effectif proposé par le groupe de travail]]</f>
        <v>0</v>
      </c>
    </row>
    <row r="18" spans="1:8" ht="21.75" customHeight="1" x14ac:dyDescent="0.25">
      <c r="A18" s="204"/>
      <c r="B18" s="9" t="s">
        <v>171</v>
      </c>
      <c r="C18" s="6"/>
      <c r="D18" s="6">
        <v>1</v>
      </c>
      <c r="E18" s="6"/>
      <c r="F18" s="26"/>
      <c r="G18" s="58">
        <v>2</v>
      </c>
      <c r="H18" s="194">
        <f>+Tableau20233035[[#This Row],[Effectif validé]]-Tableau20233035[[#This Row],[Effectif proposé par le groupe de travail]]</f>
        <v>1</v>
      </c>
    </row>
    <row r="19" spans="1:8" ht="47.25" x14ac:dyDescent="0.25">
      <c r="A19" s="144" t="s">
        <v>118</v>
      </c>
      <c r="B19" s="15" t="s">
        <v>281</v>
      </c>
      <c r="C19" s="13"/>
      <c r="D19" s="13">
        <v>1</v>
      </c>
      <c r="E19" s="13"/>
      <c r="F19" s="20"/>
      <c r="G19" s="58">
        <v>1</v>
      </c>
      <c r="H19" s="145">
        <f>+Tableau20233035[[#This Row],[Effectif validé]]-Tableau20233035[[#This Row],[Effectif proposé par le groupe de travail]]</f>
        <v>0</v>
      </c>
    </row>
    <row r="20" spans="1:8" ht="47.25" x14ac:dyDescent="0.25">
      <c r="A20" s="144"/>
      <c r="B20" s="15" t="s">
        <v>280</v>
      </c>
      <c r="C20" s="13"/>
      <c r="D20" s="13">
        <v>1</v>
      </c>
      <c r="E20" s="13"/>
      <c r="F20" s="20"/>
      <c r="G20" s="58">
        <v>2</v>
      </c>
      <c r="H20" s="145">
        <f>+Tableau20233035[[#This Row],[Effectif validé]]-Tableau20233035[[#This Row],[Effectif proposé par le groupe de travail]]</f>
        <v>1</v>
      </c>
    </row>
    <row r="21" spans="1:8" ht="47.25" x14ac:dyDescent="0.25">
      <c r="A21" s="204" t="s">
        <v>279</v>
      </c>
      <c r="B21" s="9" t="s">
        <v>53</v>
      </c>
      <c r="C21" s="6"/>
      <c r="D21" s="6">
        <v>1</v>
      </c>
      <c r="E21" s="6">
        <v>1117</v>
      </c>
      <c r="F21" s="26">
        <f t="shared" ref="F21:F50" si="0">+E21/1840</f>
        <v>0.60706521739130437</v>
      </c>
      <c r="G21" s="58">
        <v>1</v>
      </c>
      <c r="H21" s="194">
        <f>+Tableau20233035[[#This Row],[Effectif validé]]-Tableau20233035[[#This Row],[Effectif proposé par le groupe de travail]]</f>
        <v>0</v>
      </c>
    </row>
    <row r="22" spans="1:8" ht="63" x14ac:dyDescent="0.25">
      <c r="A22" s="162" t="s">
        <v>278</v>
      </c>
      <c r="B22" s="15" t="s">
        <v>53</v>
      </c>
      <c r="C22" s="13"/>
      <c r="D22" s="13">
        <v>1</v>
      </c>
      <c r="E22" s="13">
        <v>1143.25</v>
      </c>
      <c r="F22" s="20">
        <f t="shared" si="0"/>
        <v>0.62133152173913042</v>
      </c>
      <c r="G22" s="58">
        <v>1</v>
      </c>
      <c r="H22" s="145">
        <f>+Tableau20233035[[#This Row],[Effectif validé]]-Tableau20233035[[#This Row],[Effectif proposé par le groupe de travail]]</f>
        <v>0</v>
      </c>
    </row>
    <row r="23" spans="1:8" ht="15.75" x14ac:dyDescent="0.25">
      <c r="A23" s="162"/>
      <c r="B23" s="15" t="s">
        <v>277</v>
      </c>
      <c r="C23" s="13"/>
      <c r="D23" s="13">
        <v>3</v>
      </c>
      <c r="E23" s="13">
        <v>6027</v>
      </c>
      <c r="F23" s="20">
        <f t="shared" si="0"/>
        <v>3.2755434782608694</v>
      </c>
      <c r="G23" s="58">
        <v>3</v>
      </c>
      <c r="H23" s="145">
        <f>+Tableau20233035[[#This Row],[Effectif validé]]-Tableau20233035[[#This Row],[Effectif proposé par le groupe de travail]]</f>
        <v>0</v>
      </c>
    </row>
    <row r="24" spans="1:8" ht="48" customHeight="1" x14ac:dyDescent="0.25">
      <c r="A24" s="191" t="s">
        <v>276</v>
      </c>
      <c r="B24" s="9" t="s">
        <v>275</v>
      </c>
      <c r="C24" s="6"/>
      <c r="D24" s="6">
        <v>1</v>
      </c>
      <c r="E24" s="6">
        <v>3385.5833333333298</v>
      </c>
      <c r="F24" s="26">
        <f t="shared" si="0"/>
        <v>1.8399909420289837</v>
      </c>
      <c r="G24" s="58">
        <v>1</v>
      </c>
      <c r="H24" s="194">
        <f>+Tableau20233035[[#This Row],[Effectif validé]]-Tableau20233035[[#This Row],[Effectif proposé par le groupe de travail]]</f>
        <v>0</v>
      </c>
    </row>
    <row r="25" spans="1:8" ht="33" customHeight="1" x14ac:dyDescent="0.25">
      <c r="A25" s="208"/>
      <c r="B25" s="209" t="s">
        <v>274</v>
      </c>
      <c r="C25" s="6"/>
      <c r="D25" s="6"/>
      <c r="E25" s="6"/>
      <c r="F25" s="26">
        <f t="shared" si="0"/>
        <v>0</v>
      </c>
      <c r="G25" s="58">
        <v>1</v>
      </c>
      <c r="H25" s="194">
        <f>+Tableau20233035[[#This Row],[Effectif validé]]-Tableau20233035[[#This Row],[Effectif proposé par le groupe de travail]]</f>
        <v>1</v>
      </c>
    </row>
    <row r="26" spans="1:8" ht="57" customHeight="1" x14ac:dyDescent="0.25">
      <c r="A26" s="162" t="s">
        <v>273</v>
      </c>
      <c r="B26" s="15" t="s">
        <v>53</v>
      </c>
      <c r="C26" s="13"/>
      <c r="D26" s="13">
        <v>1</v>
      </c>
      <c r="E26" s="13">
        <v>2393.75</v>
      </c>
      <c r="F26" s="20">
        <f t="shared" si="0"/>
        <v>1.3009510869565217</v>
      </c>
      <c r="G26" s="58">
        <v>1</v>
      </c>
      <c r="H26" s="145">
        <f>+Tableau20233035[[#This Row],[Effectif validé]]-Tableau20233035[[#This Row],[Effectif proposé par le groupe de travail]]</f>
        <v>0</v>
      </c>
    </row>
    <row r="27" spans="1:8" ht="51.75" customHeight="1" x14ac:dyDescent="0.25">
      <c r="A27" s="162"/>
      <c r="B27" s="15" t="s">
        <v>272</v>
      </c>
      <c r="C27" s="13"/>
      <c r="D27" s="13">
        <v>1</v>
      </c>
      <c r="E27" s="13">
        <v>4100</v>
      </c>
      <c r="F27" s="20">
        <f t="shared" si="0"/>
        <v>2.2282608695652173</v>
      </c>
      <c r="G27" s="58">
        <v>2</v>
      </c>
      <c r="H27" s="145">
        <f>+Tableau20233035[[#This Row],[Effectif validé]]-Tableau20233035[[#This Row],[Effectif proposé par le groupe de travail]]</f>
        <v>1</v>
      </c>
    </row>
    <row r="28" spans="1:8" ht="51.75" customHeight="1" x14ac:dyDescent="0.25">
      <c r="A28" s="162"/>
      <c r="B28" s="15" t="s">
        <v>271</v>
      </c>
      <c r="C28" s="13"/>
      <c r="D28" s="13">
        <v>1</v>
      </c>
      <c r="E28" s="13">
        <v>1011</v>
      </c>
      <c r="F28" s="20">
        <f t="shared" si="0"/>
        <v>0.5494565217391304</v>
      </c>
      <c r="G28" s="58">
        <v>1</v>
      </c>
      <c r="H28" s="145">
        <f>+Tableau20233035[[#This Row],[Effectif validé]]-Tableau20233035[[#This Row],[Effectif proposé par le groupe de travail]]</f>
        <v>0</v>
      </c>
    </row>
    <row r="29" spans="1:8" ht="56.25" customHeight="1" x14ac:dyDescent="0.25">
      <c r="A29" s="191" t="s">
        <v>270</v>
      </c>
      <c r="B29" s="9" t="s">
        <v>53</v>
      </c>
      <c r="C29" s="6"/>
      <c r="D29" s="6">
        <v>1</v>
      </c>
      <c r="E29" s="6">
        <v>1551</v>
      </c>
      <c r="F29" s="26">
        <f t="shared" si="0"/>
        <v>0.8429347826086957</v>
      </c>
      <c r="G29" s="58">
        <v>1</v>
      </c>
      <c r="H29" s="194">
        <f>+Tableau20233035[[#This Row],[Effectif validé]]-Tableau20233035[[#This Row],[Effectif proposé par le groupe de travail]]</f>
        <v>0</v>
      </c>
    </row>
    <row r="30" spans="1:8" ht="31.5" x14ac:dyDescent="0.25">
      <c r="A30" s="191"/>
      <c r="B30" s="9" t="s">
        <v>269</v>
      </c>
      <c r="C30" s="6"/>
      <c r="D30" s="6">
        <v>3</v>
      </c>
      <c r="E30" s="6">
        <v>5320.3</v>
      </c>
      <c r="F30" s="26">
        <f t="shared" si="0"/>
        <v>2.891467391304348</v>
      </c>
      <c r="G30" s="58">
        <v>3</v>
      </c>
      <c r="H30" s="194">
        <f>+Tableau20233035[[#This Row],[Effectif validé]]-Tableau20233035[[#This Row],[Effectif proposé par le groupe de travail]]</f>
        <v>0</v>
      </c>
    </row>
    <row r="31" spans="1:8" ht="31.5" x14ac:dyDescent="0.25">
      <c r="A31" s="162" t="s">
        <v>268</v>
      </c>
      <c r="B31" s="15" t="s">
        <v>53</v>
      </c>
      <c r="C31" s="13"/>
      <c r="D31" s="13">
        <v>1</v>
      </c>
      <c r="E31" s="13">
        <v>2078.3333333333335</v>
      </c>
      <c r="F31" s="20">
        <f t="shared" si="0"/>
        <v>1.1295289855072466</v>
      </c>
      <c r="G31" s="58">
        <v>1</v>
      </c>
      <c r="H31" s="145">
        <f>+Tableau20233035[[#This Row],[Effectif validé]]-Tableau20233035[[#This Row],[Effectif proposé par le groupe de travail]]</f>
        <v>0</v>
      </c>
    </row>
    <row r="32" spans="1:8" ht="31.5" x14ac:dyDescent="0.25">
      <c r="A32" s="162"/>
      <c r="B32" s="15" t="s">
        <v>267</v>
      </c>
      <c r="C32" s="13"/>
      <c r="D32" s="13">
        <v>1</v>
      </c>
      <c r="E32" s="13">
        <v>523</v>
      </c>
      <c r="F32" s="20">
        <f t="shared" si="0"/>
        <v>0.28423913043478261</v>
      </c>
      <c r="G32" s="58">
        <v>1</v>
      </c>
      <c r="H32" s="145">
        <f>+Tableau20233035[[#This Row],[Effectif validé]]-Tableau20233035[[#This Row],[Effectif proposé par le groupe de travail]]</f>
        <v>0</v>
      </c>
    </row>
    <row r="33" spans="1:8" ht="31.5" x14ac:dyDescent="0.25">
      <c r="A33" s="191" t="s">
        <v>266</v>
      </c>
      <c r="B33" s="9" t="s">
        <v>53</v>
      </c>
      <c r="C33" s="6"/>
      <c r="D33" s="6">
        <v>1</v>
      </c>
      <c r="E33" s="6">
        <v>2032</v>
      </c>
      <c r="F33" s="26">
        <f t="shared" si="0"/>
        <v>1.1043478260869566</v>
      </c>
      <c r="G33" s="58">
        <v>1</v>
      </c>
      <c r="H33" s="194">
        <f>+Tableau20233035[[#This Row],[Effectif validé]]-Tableau20233035[[#This Row],[Effectif proposé par le groupe de travail]]</f>
        <v>0</v>
      </c>
    </row>
    <row r="34" spans="1:8" ht="31.5" x14ac:dyDescent="0.25">
      <c r="A34" s="191"/>
      <c r="B34" s="9" t="s">
        <v>471</v>
      </c>
      <c r="C34" s="6"/>
      <c r="D34" s="6">
        <v>1</v>
      </c>
      <c r="E34" s="6">
        <v>1230</v>
      </c>
      <c r="F34" s="26">
        <f t="shared" si="0"/>
        <v>0.66847826086956519</v>
      </c>
      <c r="G34" s="58">
        <v>1</v>
      </c>
      <c r="H34" s="194">
        <f>+Tableau20233035[[#This Row],[Effectif validé]]-Tableau20233035[[#This Row],[Effectif proposé par le groupe de travail]]</f>
        <v>0</v>
      </c>
    </row>
    <row r="35" spans="1:8" ht="31.5" x14ac:dyDescent="0.25">
      <c r="A35" s="191"/>
      <c r="B35" s="9" t="s">
        <v>265</v>
      </c>
      <c r="C35" s="6"/>
      <c r="D35" s="6">
        <v>3</v>
      </c>
      <c r="E35" s="6">
        <v>5600</v>
      </c>
      <c r="F35" s="26">
        <f t="shared" si="0"/>
        <v>3.0434782608695654</v>
      </c>
      <c r="G35" s="58">
        <v>1</v>
      </c>
      <c r="H35" s="194">
        <f>+Tableau20233035[[#This Row],[Effectif validé]]-Tableau20233035[[#This Row],[Effectif proposé par le groupe de travail]]</f>
        <v>-2</v>
      </c>
    </row>
    <row r="36" spans="1:8" ht="15.75" x14ac:dyDescent="0.25">
      <c r="A36" s="191"/>
      <c r="B36" s="9" t="s">
        <v>264</v>
      </c>
      <c r="C36" s="6"/>
      <c r="D36" s="6">
        <v>1</v>
      </c>
      <c r="E36" s="6">
        <v>2598</v>
      </c>
      <c r="F36" s="26">
        <f t="shared" si="0"/>
        <v>1.4119565217391303</v>
      </c>
      <c r="G36" s="58">
        <v>1</v>
      </c>
      <c r="H36" s="194">
        <f>+Tableau20233035[[#This Row],[Effectif validé]]-Tableau20233035[[#This Row],[Effectif proposé par le groupe de travail]]</f>
        <v>0</v>
      </c>
    </row>
    <row r="37" spans="1:8" ht="15.75" x14ac:dyDescent="0.25">
      <c r="A37" s="162" t="s">
        <v>263</v>
      </c>
      <c r="B37" s="15" t="s">
        <v>53</v>
      </c>
      <c r="C37" s="13"/>
      <c r="D37" s="13">
        <v>1</v>
      </c>
      <c r="E37" s="151">
        <v>2947</v>
      </c>
      <c r="F37" s="20">
        <f t="shared" si="0"/>
        <v>1.6016304347826087</v>
      </c>
      <c r="G37" s="58">
        <v>1</v>
      </c>
      <c r="H37" s="145">
        <f>+Tableau20233035[[#This Row],[Effectif validé]]-Tableau20233035[[#This Row],[Effectif proposé par le groupe de travail]]</f>
        <v>0</v>
      </c>
    </row>
    <row r="38" spans="1:8" ht="31.5" x14ac:dyDescent="0.25">
      <c r="A38" s="162"/>
      <c r="B38" s="15" t="s">
        <v>262</v>
      </c>
      <c r="C38" s="13"/>
      <c r="D38" s="13">
        <v>1</v>
      </c>
      <c r="E38" s="13">
        <v>292</v>
      </c>
      <c r="F38" s="20">
        <f t="shared" si="0"/>
        <v>0.15869565217391304</v>
      </c>
      <c r="G38" s="58">
        <v>1</v>
      </c>
      <c r="H38" s="145">
        <f>+Tableau20233035[[#This Row],[Effectif validé]]-Tableau20233035[[#This Row],[Effectif proposé par le groupe de travail]]</f>
        <v>0</v>
      </c>
    </row>
    <row r="39" spans="1:8" ht="20.25" customHeight="1" x14ac:dyDescent="0.25">
      <c r="A39" s="162"/>
      <c r="B39" s="15" t="s">
        <v>470</v>
      </c>
      <c r="C39" s="13"/>
      <c r="D39" s="13">
        <v>4</v>
      </c>
      <c r="E39" s="13">
        <v>7229</v>
      </c>
      <c r="F39" s="20">
        <f t="shared" si="0"/>
        <v>3.928804347826087</v>
      </c>
      <c r="G39" s="58">
        <v>3</v>
      </c>
      <c r="H39" s="145">
        <f>+Tableau20233035[[#This Row],[Effectif validé]]-Tableau20233035[[#This Row],[Effectif proposé par le groupe de travail]]</f>
        <v>-1</v>
      </c>
    </row>
    <row r="40" spans="1:8" ht="47.25" x14ac:dyDescent="0.25">
      <c r="A40" s="162"/>
      <c r="B40" s="15" t="s">
        <v>261</v>
      </c>
      <c r="C40" s="13"/>
      <c r="D40" s="13">
        <v>1</v>
      </c>
      <c r="E40" s="13">
        <v>1952</v>
      </c>
      <c r="F40" s="20">
        <f t="shared" si="0"/>
        <v>1.0608695652173914</v>
      </c>
      <c r="G40" s="58">
        <v>1</v>
      </c>
      <c r="H40" s="145">
        <f>+Tableau20233035[[#This Row],[Effectif validé]]-Tableau20233035[[#This Row],[Effectif proposé par le groupe de travail]]</f>
        <v>0</v>
      </c>
    </row>
    <row r="41" spans="1:8" ht="31.5" x14ac:dyDescent="0.25">
      <c r="A41" s="191" t="s">
        <v>260</v>
      </c>
      <c r="B41" s="9" t="s">
        <v>53</v>
      </c>
      <c r="C41" s="6"/>
      <c r="D41" s="6">
        <v>1</v>
      </c>
      <c r="E41" s="6">
        <v>1938.8333333333333</v>
      </c>
      <c r="F41" s="26">
        <f t="shared" si="0"/>
        <v>1.0537137681159421</v>
      </c>
      <c r="G41" s="58">
        <v>1</v>
      </c>
      <c r="H41" s="194">
        <f>+Tableau20233035[[#This Row],[Effectif validé]]-Tableau20233035[[#This Row],[Effectif proposé par le groupe de travail]]</f>
        <v>0</v>
      </c>
    </row>
    <row r="42" spans="1:8" ht="31.5" x14ac:dyDescent="0.25">
      <c r="A42" s="191"/>
      <c r="B42" s="9" t="s">
        <v>259</v>
      </c>
      <c r="C42" s="6"/>
      <c r="D42" s="6">
        <v>1</v>
      </c>
      <c r="E42" s="6">
        <v>2207.5500000000002</v>
      </c>
      <c r="F42" s="26">
        <f t="shared" si="0"/>
        <v>1.1997554347826087</v>
      </c>
      <c r="G42" s="58">
        <v>1</v>
      </c>
      <c r="H42" s="194">
        <f>+Tableau20233035[[#This Row],[Effectif validé]]-Tableau20233035[[#This Row],[Effectif proposé par le groupe de travail]]</f>
        <v>0</v>
      </c>
    </row>
    <row r="43" spans="1:8" ht="31.5" x14ac:dyDescent="0.25">
      <c r="A43" s="162" t="s">
        <v>258</v>
      </c>
      <c r="B43" s="15" t="s">
        <v>53</v>
      </c>
      <c r="C43" s="13"/>
      <c r="D43" s="13">
        <v>1</v>
      </c>
      <c r="E43" s="13">
        <v>1703</v>
      </c>
      <c r="F43" s="20">
        <f t="shared" si="0"/>
        <v>0.92554347826086958</v>
      </c>
      <c r="G43" s="58">
        <v>1</v>
      </c>
      <c r="H43" s="145">
        <f>+Tableau20233035[[#This Row],[Effectif validé]]-Tableau20233035[[#This Row],[Effectif proposé par le groupe de travail]]</f>
        <v>0</v>
      </c>
    </row>
    <row r="44" spans="1:8" ht="31.5" x14ac:dyDescent="0.25">
      <c r="A44" s="162"/>
      <c r="B44" s="15" t="s">
        <v>257</v>
      </c>
      <c r="C44" s="13"/>
      <c r="D44" s="13">
        <v>1</v>
      </c>
      <c r="E44" s="13">
        <v>1842</v>
      </c>
      <c r="F44" s="20">
        <f t="shared" si="0"/>
        <v>1.0010869565217391</v>
      </c>
      <c r="G44" s="58">
        <v>1</v>
      </c>
      <c r="H44" s="145">
        <f>+Tableau20233035[[#This Row],[Effectif validé]]-Tableau20233035[[#This Row],[Effectif proposé par le groupe de travail]]</f>
        <v>0</v>
      </c>
    </row>
    <row r="45" spans="1:8" ht="31.5" x14ac:dyDescent="0.25">
      <c r="A45" s="191" t="s">
        <v>256</v>
      </c>
      <c r="B45" s="9" t="s">
        <v>53</v>
      </c>
      <c r="C45" s="6"/>
      <c r="D45" s="6">
        <v>1</v>
      </c>
      <c r="E45" s="6">
        <v>2307.5</v>
      </c>
      <c r="F45" s="26">
        <f t="shared" si="0"/>
        <v>1.2540760869565217</v>
      </c>
      <c r="G45" s="58">
        <v>1</v>
      </c>
      <c r="H45" s="194">
        <f>+Tableau20233035[[#This Row],[Effectif validé]]-Tableau20233035[[#This Row],[Effectif proposé par le groupe de travail]]</f>
        <v>0</v>
      </c>
    </row>
    <row r="46" spans="1:8" ht="94.5" x14ac:dyDescent="0.25">
      <c r="A46" s="191"/>
      <c r="B46" s="9" t="s">
        <v>255</v>
      </c>
      <c r="C46" s="6"/>
      <c r="D46" s="6">
        <v>2</v>
      </c>
      <c r="E46" s="6">
        <v>2877.3333333333335</v>
      </c>
      <c r="F46" s="26">
        <f t="shared" si="0"/>
        <v>1.5637681159420291</v>
      </c>
      <c r="G46" s="58">
        <v>2</v>
      </c>
      <c r="H46" s="194">
        <f>+Tableau20233035[[#This Row],[Effectif validé]]-Tableau20233035[[#This Row],[Effectif proposé par le groupe de travail]]</f>
        <v>0</v>
      </c>
    </row>
    <row r="47" spans="1:8" ht="31.5" x14ac:dyDescent="0.25">
      <c r="A47" s="162" t="s">
        <v>254</v>
      </c>
      <c r="B47" s="15" t="s">
        <v>53</v>
      </c>
      <c r="C47" s="13"/>
      <c r="D47" s="13">
        <v>1</v>
      </c>
      <c r="E47" s="13">
        <v>1691.5833333333333</v>
      </c>
      <c r="F47" s="20">
        <f t="shared" si="0"/>
        <v>0.91933876811594195</v>
      </c>
      <c r="G47" s="58">
        <v>1</v>
      </c>
      <c r="H47" s="145">
        <f>+Tableau20233035[[#This Row],[Effectif validé]]-Tableau20233035[[#This Row],[Effectif proposé par le groupe de travail]]</f>
        <v>0</v>
      </c>
    </row>
    <row r="48" spans="1:8" ht="30.75" customHeight="1" x14ac:dyDescent="0.25">
      <c r="A48" s="162"/>
      <c r="B48" s="15" t="s">
        <v>253</v>
      </c>
      <c r="C48" s="13"/>
      <c r="D48" s="13">
        <v>1</v>
      </c>
      <c r="E48" s="13">
        <v>4032.25</v>
      </c>
      <c r="F48" s="20">
        <f t="shared" si="0"/>
        <v>2.1914402173913046</v>
      </c>
      <c r="G48" s="58">
        <v>2</v>
      </c>
      <c r="H48" s="145">
        <f>+Tableau20233035[[#This Row],[Effectif validé]]-Tableau20233035[[#This Row],[Effectif proposé par le groupe de travail]]</f>
        <v>1</v>
      </c>
    </row>
    <row r="49" spans="1:8" ht="38.450000000000003" customHeight="1" x14ac:dyDescent="0.25">
      <c r="A49" s="191" t="s">
        <v>252</v>
      </c>
      <c r="B49" s="9" t="s">
        <v>53</v>
      </c>
      <c r="C49" s="6"/>
      <c r="D49" s="6">
        <v>1</v>
      </c>
      <c r="E49" s="6">
        <v>1900</v>
      </c>
      <c r="F49" s="26">
        <f t="shared" si="0"/>
        <v>1.0326086956521738</v>
      </c>
      <c r="G49" s="58">
        <v>1</v>
      </c>
      <c r="H49" s="194">
        <f>+Tableau20233035[[#This Row],[Effectif validé]]-Tableau20233035[[#This Row],[Effectif proposé par le groupe de travail]]</f>
        <v>0</v>
      </c>
    </row>
    <row r="50" spans="1:8" ht="25.15" customHeight="1" x14ac:dyDescent="0.25">
      <c r="A50" s="191"/>
      <c r="B50" s="9" t="s">
        <v>251</v>
      </c>
      <c r="C50" s="6"/>
      <c r="D50" s="6">
        <v>2</v>
      </c>
      <c r="E50" s="6">
        <v>3774</v>
      </c>
      <c r="F50" s="26">
        <f t="shared" si="0"/>
        <v>2.0510869565217393</v>
      </c>
      <c r="G50" s="58">
        <v>2</v>
      </c>
      <c r="H50" s="194">
        <f>+Tableau20233035[[#This Row],[Effectif validé]]-Tableau20233035[[#This Row],[Effectif proposé par le groupe de travail]]</f>
        <v>0</v>
      </c>
    </row>
    <row r="51" spans="1:8" ht="27.6" customHeight="1" x14ac:dyDescent="0.25">
      <c r="A51" s="99" t="s">
        <v>0</v>
      </c>
      <c r="B51" s="98"/>
      <c r="C51" s="97">
        <v>59</v>
      </c>
      <c r="D51" s="97">
        <f>SUM(D4:D50)</f>
        <v>56</v>
      </c>
      <c r="E51" s="97">
        <f>SUM(E4:E13)</f>
        <v>0</v>
      </c>
      <c r="F51" s="97">
        <f>SUM(F4:F13)</f>
        <v>0</v>
      </c>
      <c r="G51" s="97">
        <f>SUM(G4:G50)</f>
        <v>60</v>
      </c>
      <c r="H51" s="97">
        <f>SUM(H4:H13)</f>
        <v>1</v>
      </c>
    </row>
  </sheetData>
  <mergeCells count="1">
    <mergeCell ref="A1:H1"/>
  </mergeCells>
  <pageMargins left="0.25" right="0.25" top="0.75" bottom="0.75" header="0.3" footer="0.3"/>
  <pageSetup paperSize="9" orientation="landscape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H63"/>
  <sheetViews>
    <sheetView topLeftCell="A49" zoomScale="130" zoomScaleNormal="130" workbookViewId="0">
      <selection activeCell="L19" sqref="L19"/>
    </sheetView>
  </sheetViews>
  <sheetFormatPr baseColWidth="10" defaultColWidth="11.42578125" defaultRowHeight="15" x14ac:dyDescent="0.25"/>
  <cols>
    <col min="1" max="1" width="31.28515625" style="50" customWidth="1"/>
    <col min="2" max="2" width="33.42578125" style="50" customWidth="1"/>
    <col min="3" max="3" width="11.42578125" style="50" customWidth="1"/>
    <col min="4" max="4" width="13.85546875" style="50" customWidth="1"/>
    <col min="5" max="5" width="12.140625" style="50" customWidth="1"/>
    <col min="6" max="6" width="12.42578125" style="135" customWidth="1"/>
    <col min="7" max="7" width="10.42578125" style="136" customWidth="1"/>
    <col min="8" max="8" width="10.85546875" style="50" customWidth="1"/>
    <col min="9" max="16384" width="11.42578125" style="50"/>
  </cols>
  <sheetData>
    <row r="1" spans="1:8" ht="15.75" x14ac:dyDescent="0.25">
      <c r="A1" s="236" t="s">
        <v>88</v>
      </c>
      <c r="B1" s="236"/>
      <c r="C1" s="236"/>
      <c r="D1" s="236"/>
      <c r="E1" s="236"/>
      <c r="F1" s="236"/>
      <c r="G1" s="236"/>
    </row>
    <row r="2" spans="1:8" ht="15.75" x14ac:dyDescent="0.25">
      <c r="A2" s="91"/>
      <c r="B2" s="91"/>
      <c r="C2" s="91"/>
      <c r="D2" s="91"/>
      <c r="E2" s="91"/>
      <c r="F2" s="133"/>
      <c r="G2" s="91"/>
    </row>
    <row r="4" spans="1:8" ht="63" x14ac:dyDescent="0.25">
      <c r="A4" s="35" t="s">
        <v>87</v>
      </c>
      <c r="B4" s="34" t="s">
        <v>86</v>
      </c>
      <c r="C4" s="34" t="s">
        <v>85</v>
      </c>
      <c r="D4" s="34" t="s">
        <v>84</v>
      </c>
      <c r="E4" s="34" t="s">
        <v>83</v>
      </c>
      <c r="F4" s="33" t="s">
        <v>82</v>
      </c>
      <c r="G4" s="32" t="s">
        <v>81</v>
      </c>
      <c r="H4" s="32" t="s">
        <v>80</v>
      </c>
    </row>
    <row r="5" spans="1:8" ht="37.5" customHeight="1" x14ac:dyDescent="0.25">
      <c r="A5" s="31"/>
      <c r="B5" s="30" t="s">
        <v>79</v>
      </c>
      <c r="C5" s="5"/>
      <c r="D5" s="6">
        <v>1</v>
      </c>
      <c r="E5" s="17"/>
      <c r="F5" s="16"/>
      <c r="G5" s="211">
        <v>1</v>
      </c>
      <c r="H5" s="5">
        <f>+G5-D5</f>
        <v>0</v>
      </c>
    </row>
    <row r="6" spans="1:8" ht="40.5" customHeight="1" x14ac:dyDescent="0.25">
      <c r="A6" s="19"/>
      <c r="B6" s="9" t="s">
        <v>78</v>
      </c>
      <c r="C6" s="6"/>
      <c r="D6" s="6">
        <v>1</v>
      </c>
      <c r="E6" s="8"/>
      <c r="F6" s="26"/>
      <c r="G6" s="65">
        <v>1</v>
      </c>
      <c r="H6" s="5">
        <f t="shared" ref="H6:H63" si="0">+G6-D6</f>
        <v>0</v>
      </c>
    </row>
    <row r="7" spans="1:8" ht="38.25" customHeight="1" x14ac:dyDescent="0.25">
      <c r="A7" s="19"/>
      <c r="B7" s="30" t="s">
        <v>77</v>
      </c>
      <c r="C7" s="5"/>
      <c r="D7" s="5">
        <v>1</v>
      </c>
      <c r="E7" s="17"/>
      <c r="F7" s="16"/>
      <c r="G7" s="211">
        <v>1</v>
      </c>
      <c r="H7" s="5">
        <f t="shared" si="0"/>
        <v>0</v>
      </c>
    </row>
    <row r="8" spans="1:8" ht="32.25" customHeight="1" x14ac:dyDescent="0.25">
      <c r="A8" s="19"/>
      <c r="B8" s="9" t="s">
        <v>76</v>
      </c>
      <c r="C8" s="6"/>
      <c r="D8" s="6">
        <v>1</v>
      </c>
      <c r="E8" s="8"/>
      <c r="F8" s="26"/>
      <c r="G8" s="65">
        <v>1</v>
      </c>
      <c r="H8" s="5">
        <f t="shared" si="0"/>
        <v>0</v>
      </c>
    </row>
    <row r="9" spans="1:8" ht="48.75" customHeight="1" x14ac:dyDescent="0.25">
      <c r="A9" s="19"/>
      <c r="B9" s="30" t="s">
        <v>75</v>
      </c>
      <c r="C9" s="5"/>
      <c r="D9" s="5">
        <v>1</v>
      </c>
      <c r="E9" s="17"/>
      <c r="F9" s="16"/>
      <c r="G9" s="211">
        <v>1</v>
      </c>
      <c r="H9" s="5">
        <f t="shared" si="0"/>
        <v>0</v>
      </c>
    </row>
    <row r="10" spans="1:8" ht="20.45" customHeight="1" x14ac:dyDescent="0.25">
      <c r="A10" s="22" t="s">
        <v>74</v>
      </c>
      <c r="B10" s="15" t="s">
        <v>73</v>
      </c>
      <c r="C10" s="13"/>
      <c r="D10" s="13">
        <v>1</v>
      </c>
      <c r="E10" s="13"/>
      <c r="F10" s="20"/>
      <c r="G10" s="65">
        <v>1</v>
      </c>
      <c r="H10" s="11">
        <f t="shared" si="0"/>
        <v>0</v>
      </c>
    </row>
    <row r="11" spans="1:8" ht="21" customHeight="1" x14ac:dyDescent="0.25">
      <c r="A11" s="22"/>
      <c r="B11" s="15" t="s">
        <v>72</v>
      </c>
      <c r="C11" s="11"/>
      <c r="D11" s="11">
        <v>1</v>
      </c>
      <c r="E11" s="11"/>
      <c r="F11" s="24"/>
      <c r="G11" s="211">
        <v>1</v>
      </c>
      <c r="H11" s="11">
        <f t="shared" si="0"/>
        <v>0</v>
      </c>
    </row>
    <row r="12" spans="1:8" ht="20.45" customHeight="1" x14ac:dyDescent="0.25">
      <c r="A12" s="23" t="s">
        <v>71</v>
      </c>
      <c r="B12" s="9" t="s">
        <v>70</v>
      </c>
      <c r="C12" s="6"/>
      <c r="D12" s="6">
        <v>2</v>
      </c>
      <c r="E12" s="6"/>
      <c r="F12" s="26"/>
      <c r="G12" s="65">
        <v>1</v>
      </c>
      <c r="H12" s="5">
        <f t="shared" si="0"/>
        <v>-1</v>
      </c>
    </row>
    <row r="13" spans="1:8" ht="20.45" customHeight="1" x14ac:dyDescent="0.25">
      <c r="A13" s="23"/>
      <c r="B13" s="9" t="s">
        <v>122</v>
      </c>
      <c r="C13" s="6"/>
      <c r="D13" s="6">
        <v>1</v>
      </c>
      <c r="E13" s="6"/>
      <c r="F13" s="26"/>
      <c r="G13" s="65">
        <v>1</v>
      </c>
      <c r="H13" s="5"/>
    </row>
    <row r="14" spans="1:8" ht="20.45" customHeight="1" x14ac:dyDescent="0.25">
      <c r="A14" s="22" t="s">
        <v>320</v>
      </c>
      <c r="B14" s="15" t="s">
        <v>2</v>
      </c>
      <c r="C14" s="14"/>
      <c r="D14" s="14">
        <v>1</v>
      </c>
      <c r="E14" s="13"/>
      <c r="F14" s="12"/>
      <c r="G14" s="212">
        <v>1</v>
      </c>
      <c r="H14" s="11">
        <f>+G14-D14</f>
        <v>0</v>
      </c>
    </row>
    <row r="15" spans="1:8" ht="20.45" customHeight="1" x14ac:dyDescent="0.25">
      <c r="A15" s="189"/>
      <c r="B15" s="15" t="s">
        <v>1</v>
      </c>
      <c r="C15" s="14"/>
      <c r="D15" s="27">
        <v>1</v>
      </c>
      <c r="E15" s="13"/>
      <c r="F15" s="210"/>
      <c r="G15" s="212">
        <v>1</v>
      </c>
      <c r="H15" s="11">
        <f>+G15-D15</f>
        <v>0</v>
      </c>
    </row>
    <row r="16" spans="1:8" ht="31.5" x14ac:dyDescent="0.25">
      <c r="A16" s="23" t="s">
        <v>69</v>
      </c>
      <c r="B16" s="9" t="s">
        <v>68</v>
      </c>
      <c r="C16" s="5"/>
      <c r="D16" s="5">
        <v>2</v>
      </c>
      <c r="E16" s="5"/>
      <c r="F16" s="16"/>
      <c r="G16" s="211">
        <v>1</v>
      </c>
      <c r="H16" s="5">
        <f t="shared" si="0"/>
        <v>-1</v>
      </c>
    </row>
    <row r="17" spans="1:8" ht="31.5" x14ac:dyDescent="0.25">
      <c r="A17" s="23"/>
      <c r="B17" s="9" t="s">
        <v>444</v>
      </c>
      <c r="C17" s="5"/>
      <c r="D17" s="5"/>
      <c r="E17" s="5"/>
      <c r="F17" s="16"/>
      <c r="G17" s="211">
        <v>1</v>
      </c>
      <c r="H17" s="5"/>
    </row>
    <row r="18" spans="1:8" s="134" customFormat="1" ht="31.5" x14ac:dyDescent="0.25">
      <c r="A18" s="21" t="s">
        <v>67</v>
      </c>
      <c r="B18" s="15" t="s">
        <v>53</v>
      </c>
      <c r="C18" s="13"/>
      <c r="D18" s="13"/>
      <c r="E18" s="27"/>
      <c r="F18" s="20"/>
      <c r="G18" s="211">
        <v>1</v>
      </c>
      <c r="H18" s="13">
        <f t="shared" si="0"/>
        <v>1</v>
      </c>
    </row>
    <row r="19" spans="1:8" s="134" customFormat="1" ht="42.75" customHeight="1" x14ac:dyDescent="0.25">
      <c r="A19" s="21"/>
      <c r="B19" s="15" t="s">
        <v>66</v>
      </c>
      <c r="C19" s="13"/>
      <c r="D19" s="13">
        <v>3</v>
      </c>
      <c r="E19" s="13"/>
      <c r="F19" s="20"/>
      <c r="G19" s="211">
        <v>2</v>
      </c>
      <c r="H19" s="13">
        <f t="shared" si="0"/>
        <v>-1</v>
      </c>
    </row>
    <row r="20" spans="1:8" ht="39.6" customHeight="1" x14ac:dyDescent="0.25">
      <c r="A20" s="19" t="s">
        <v>65</v>
      </c>
      <c r="B20" s="9" t="s">
        <v>64</v>
      </c>
      <c r="C20" s="6"/>
      <c r="D20" s="6">
        <v>2</v>
      </c>
      <c r="E20" s="6"/>
      <c r="F20" s="26"/>
      <c r="G20" s="65">
        <v>1</v>
      </c>
      <c r="H20" s="5">
        <f t="shared" si="0"/>
        <v>-1</v>
      </c>
    </row>
    <row r="21" spans="1:8" ht="42.75" customHeight="1" x14ac:dyDescent="0.25">
      <c r="A21" s="19"/>
      <c r="B21" s="9" t="s">
        <v>63</v>
      </c>
      <c r="C21" s="6"/>
      <c r="D21" s="6"/>
      <c r="E21" s="6"/>
      <c r="F21" s="26"/>
      <c r="G21" s="65">
        <v>1</v>
      </c>
      <c r="H21" s="5">
        <f t="shared" si="0"/>
        <v>1</v>
      </c>
    </row>
    <row r="22" spans="1:8" ht="31.5" x14ac:dyDescent="0.25">
      <c r="A22" s="22" t="s">
        <v>62</v>
      </c>
      <c r="B22" s="15" t="s">
        <v>61</v>
      </c>
      <c r="C22" s="13"/>
      <c r="D22" s="13">
        <v>1</v>
      </c>
      <c r="E22" s="13">
        <v>6044</v>
      </c>
      <c r="F22" s="20">
        <f t="shared" ref="F22:F62" si="1">E22/1840</f>
        <v>3.284782608695652</v>
      </c>
      <c r="G22" s="211">
        <v>1</v>
      </c>
      <c r="H22" s="11">
        <f t="shared" si="0"/>
        <v>0</v>
      </c>
    </row>
    <row r="23" spans="1:8" ht="19.899999999999999" customHeight="1" x14ac:dyDescent="0.25">
      <c r="A23" s="22"/>
      <c r="B23" s="15" t="s">
        <v>60</v>
      </c>
      <c r="C23" s="13"/>
      <c r="D23" s="13">
        <v>3</v>
      </c>
      <c r="E23" s="13">
        <v>4992</v>
      </c>
      <c r="F23" s="20">
        <f t="shared" si="1"/>
        <v>2.7130434782608694</v>
      </c>
      <c r="G23" s="65">
        <v>3</v>
      </c>
      <c r="H23" s="11">
        <f t="shared" si="0"/>
        <v>0</v>
      </c>
    </row>
    <row r="24" spans="1:8" ht="19.899999999999999" customHeight="1" x14ac:dyDescent="0.25">
      <c r="A24" s="22"/>
      <c r="B24" s="15" t="s">
        <v>59</v>
      </c>
      <c r="C24" s="13"/>
      <c r="D24" s="13">
        <v>3</v>
      </c>
      <c r="E24" s="13">
        <v>2447</v>
      </c>
      <c r="F24" s="20">
        <f t="shared" si="1"/>
        <v>1.329891304347826</v>
      </c>
      <c r="G24" s="211">
        <v>2</v>
      </c>
      <c r="H24" s="11">
        <f t="shared" si="0"/>
        <v>-1</v>
      </c>
    </row>
    <row r="25" spans="1:8" ht="19.899999999999999" customHeight="1" x14ac:dyDescent="0.25">
      <c r="A25" s="22"/>
      <c r="B25" s="15" t="s">
        <v>58</v>
      </c>
      <c r="C25" s="13"/>
      <c r="D25" s="13">
        <v>3</v>
      </c>
      <c r="E25" s="13">
        <v>1037</v>
      </c>
      <c r="F25" s="20">
        <f t="shared" si="1"/>
        <v>0.56358695652173918</v>
      </c>
      <c r="G25" s="65">
        <v>1</v>
      </c>
      <c r="H25" s="11">
        <f t="shared" si="0"/>
        <v>-2</v>
      </c>
    </row>
    <row r="26" spans="1:8" ht="31.5" x14ac:dyDescent="0.25">
      <c r="A26" s="19" t="s">
        <v>57</v>
      </c>
      <c r="B26" s="9" t="s">
        <v>56</v>
      </c>
      <c r="C26" s="5"/>
      <c r="D26" s="5">
        <v>1</v>
      </c>
      <c r="E26" s="6">
        <v>38730</v>
      </c>
      <c r="F26" s="26">
        <f t="shared" si="1"/>
        <v>21.048913043478262</v>
      </c>
      <c r="G26" s="65">
        <v>1</v>
      </c>
      <c r="H26" s="5">
        <f t="shared" si="0"/>
        <v>0</v>
      </c>
    </row>
    <row r="27" spans="1:8" ht="42.75" customHeight="1" x14ac:dyDescent="0.25">
      <c r="A27" s="19"/>
      <c r="B27" s="9" t="s">
        <v>55</v>
      </c>
      <c r="C27" s="8"/>
      <c r="D27" s="8">
        <v>19</v>
      </c>
      <c r="E27" s="5">
        <v>0</v>
      </c>
      <c r="F27" s="16">
        <f t="shared" si="1"/>
        <v>0</v>
      </c>
      <c r="G27" s="211">
        <v>20</v>
      </c>
      <c r="H27" s="5">
        <f t="shared" si="0"/>
        <v>1</v>
      </c>
    </row>
    <row r="28" spans="1:8" ht="42.75" customHeight="1" x14ac:dyDescent="0.25">
      <c r="A28" s="21" t="s">
        <v>54</v>
      </c>
      <c r="B28" s="15" t="s">
        <v>53</v>
      </c>
      <c r="C28" s="11"/>
      <c r="D28" s="11">
        <v>1</v>
      </c>
      <c r="E28" s="11">
        <v>6260</v>
      </c>
      <c r="F28" s="24">
        <f t="shared" si="1"/>
        <v>3.402173913043478</v>
      </c>
      <c r="G28" s="211">
        <v>1</v>
      </c>
      <c r="H28" s="11">
        <f t="shared" si="0"/>
        <v>0</v>
      </c>
    </row>
    <row r="29" spans="1:8" ht="30" customHeight="1" x14ac:dyDescent="0.25">
      <c r="A29" s="21"/>
      <c r="B29" s="15" t="s">
        <v>52</v>
      </c>
      <c r="C29" s="13"/>
      <c r="D29" s="13">
        <v>4</v>
      </c>
      <c r="E29" s="13">
        <v>0</v>
      </c>
      <c r="F29" s="20">
        <f t="shared" si="1"/>
        <v>0</v>
      </c>
      <c r="G29" s="65">
        <v>3</v>
      </c>
      <c r="H29" s="11">
        <f t="shared" si="0"/>
        <v>-1</v>
      </c>
    </row>
    <row r="30" spans="1:8" ht="28.5" customHeight="1" x14ac:dyDescent="0.25">
      <c r="A30" s="19" t="s">
        <v>51</v>
      </c>
      <c r="B30" s="9" t="s">
        <v>50</v>
      </c>
      <c r="C30" s="5"/>
      <c r="D30" s="5">
        <v>5</v>
      </c>
      <c r="E30" s="5">
        <v>7588</v>
      </c>
      <c r="F30" s="16">
        <f t="shared" si="1"/>
        <v>4.1239130434782609</v>
      </c>
      <c r="G30" s="211">
        <v>1</v>
      </c>
      <c r="H30" s="5">
        <f t="shared" si="0"/>
        <v>-4</v>
      </c>
    </row>
    <row r="31" spans="1:8" ht="29.25" customHeight="1" x14ac:dyDescent="0.25">
      <c r="A31" s="19"/>
      <c r="B31" s="9" t="s">
        <v>49</v>
      </c>
      <c r="C31" s="5"/>
      <c r="D31" s="5"/>
      <c r="E31" s="5"/>
      <c r="F31" s="16"/>
      <c r="G31" s="211">
        <v>3</v>
      </c>
      <c r="H31" s="5">
        <f t="shared" si="0"/>
        <v>3</v>
      </c>
    </row>
    <row r="32" spans="1:8" ht="31.5" x14ac:dyDescent="0.25">
      <c r="A32" s="21" t="s">
        <v>48</v>
      </c>
      <c r="B32" s="15" t="s">
        <v>47</v>
      </c>
      <c r="C32" s="13"/>
      <c r="D32" s="13">
        <v>5</v>
      </c>
      <c r="E32" s="13">
        <v>2592</v>
      </c>
      <c r="F32" s="20">
        <f t="shared" si="1"/>
        <v>1.4086956521739131</v>
      </c>
      <c r="G32" s="65">
        <v>1</v>
      </c>
      <c r="H32" s="11">
        <f t="shared" si="0"/>
        <v>-4</v>
      </c>
    </row>
    <row r="33" spans="1:8" ht="33" customHeight="1" x14ac:dyDescent="0.25">
      <c r="A33" s="21"/>
      <c r="B33" s="15" t="s">
        <v>46</v>
      </c>
      <c r="C33" s="13"/>
      <c r="D33" s="13">
        <v>1</v>
      </c>
      <c r="E33" s="13"/>
      <c r="F33" s="20"/>
      <c r="G33" s="65">
        <v>1</v>
      </c>
      <c r="H33" s="11">
        <f t="shared" si="0"/>
        <v>0</v>
      </c>
    </row>
    <row r="34" spans="1:8" ht="36.75" customHeight="1" x14ac:dyDescent="0.25">
      <c r="A34" s="19" t="s">
        <v>45</v>
      </c>
      <c r="B34" s="9" t="s">
        <v>44</v>
      </c>
      <c r="C34" s="5"/>
      <c r="D34" s="6">
        <v>1</v>
      </c>
      <c r="E34" s="5">
        <v>9230</v>
      </c>
      <c r="F34" s="16">
        <f t="shared" si="1"/>
        <v>5.0163043478260869</v>
      </c>
      <c r="G34" s="211">
        <v>1</v>
      </c>
      <c r="H34" s="5">
        <f t="shared" si="0"/>
        <v>0</v>
      </c>
    </row>
    <row r="35" spans="1:8" ht="33.75" customHeight="1" x14ac:dyDescent="0.25">
      <c r="A35" s="19"/>
      <c r="B35" s="9" t="s">
        <v>43</v>
      </c>
      <c r="C35" s="6"/>
      <c r="D35" s="6">
        <v>14</v>
      </c>
      <c r="E35" s="6">
        <v>18263</v>
      </c>
      <c r="F35" s="26">
        <f t="shared" si="1"/>
        <v>9.9255434782608702</v>
      </c>
      <c r="G35" s="65">
        <v>14</v>
      </c>
      <c r="H35" s="5">
        <f t="shared" si="0"/>
        <v>0</v>
      </c>
    </row>
    <row r="36" spans="1:8" ht="15.75" x14ac:dyDescent="0.25">
      <c r="A36" s="22" t="s">
        <v>42</v>
      </c>
      <c r="B36" s="15" t="s">
        <v>41</v>
      </c>
      <c r="C36" s="11"/>
      <c r="D36" s="11">
        <v>1</v>
      </c>
      <c r="E36" s="11">
        <v>10333</v>
      </c>
      <c r="F36" s="24">
        <f t="shared" si="1"/>
        <v>5.615760869565217</v>
      </c>
      <c r="G36" s="211">
        <v>1</v>
      </c>
      <c r="H36" s="11">
        <f t="shared" si="0"/>
        <v>0</v>
      </c>
    </row>
    <row r="37" spans="1:8" ht="15.75" x14ac:dyDescent="0.25">
      <c r="A37" s="22"/>
      <c r="B37" s="15" t="s">
        <v>40</v>
      </c>
      <c r="C37" s="11"/>
      <c r="D37" s="11"/>
      <c r="E37" s="11"/>
      <c r="F37" s="24"/>
      <c r="G37" s="211">
        <v>5</v>
      </c>
      <c r="H37" s="11">
        <f t="shared" si="0"/>
        <v>5</v>
      </c>
    </row>
    <row r="38" spans="1:8" ht="25.5" customHeight="1" x14ac:dyDescent="0.25">
      <c r="A38" s="23" t="s">
        <v>39</v>
      </c>
      <c r="B38" s="9" t="s">
        <v>38</v>
      </c>
      <c r="C38" s="6"/>
      <c r="D38" s="6">
        <v>1</v>
      </c>
      <c r="E38" s="8">
        <v>3536</v>
      </c>
      <c r="F38" s="26">
        <f t="shared" si="1"/>
        <v>1.9217391304347826</v>
      </c>
      <c r="G38" s="65">
        <v>1</v>
      </c>
      <c r="H38" s="5">
        <f t="shared" si="0"/>
        <v>0</v>
      </c>
    </row>
    <row r="39" spans="1:8" ht="15.75" x14ac:dyDescent="0.25">
      <c r="A39" s="23"/>
      <c r="B39" s="9" t="s">
        <v>37</v>
      </c>
      <c r="C39" s="5"/>
      <c r="D39" s="5">
        <v>9</v>
      </c>
      <c r="E39" s="17">
        <v>13980</v>
      </c>
      <c r="F39" s="16">
        <f t="shared" si="1"/>
        <v>7.5978260869565215</v>
      </c>
      <c r="G39" s="211">
        <v>9</v>
      </c>
      <c r="H39" s="5">
        <f t="shared" si="0"/>
        <v>0</v>
      </c>
    </row>
    <row r="40" spans="1:8" ht="15.75" x14ac:dyDescent="0.25">
      <c r="A40" s="22" t="s">
        <v>36</v>
      </c>
      <c r="B40" s="15" t="s">
        <v>35</v>
      </c>
      <c r="C40" s="13"/>
      <c r="D40" s="13">
        <v>1</v>
      </c>
      <c r="E40" s="14">
        <v>2938</v>
      </c>
      <c r="F40" s="20">
        <f t="shared" si="1"/>
        <v>1.5967391304347827</v>
      </c>
      <c r="G40" s="65">
        <v>1</v>
      </c>
      <c r="H40" s="11">
        <f t="shared" si="0"/>
        <v>0</v>
      </c>
    </row>
    <row r="41" spans="1:8" ht="15.75" x14ac:dyDescent="0.25">
      <c r="A41" s="22"/>
      <c r="B41" s="15" t="s">
        <v>34</v>
      </c>
      <c r="C41" s="11"/>
      <c r="D41" s="11">
        <v>3</v>
      </c>
      <c r="E41" s="25">
        <v>9082</v>
      </c>
      <c r="F41" s="24">
        <f t="shared" si="1"/>
        <v>4.9358695652173914</v>
      </c>
      <c r="G41" s="211">
        <v>6</v>
      </c>
      <c r="H41" s="11">
        <f t="shared" si="0"/>
        <v>3</v>
      </c>
    </row>
    <row r="42" spans="1:8" ht="15.75" x14ac:dyDescent="0.25">
      <c r="A42" s="19" t="s">
        <v>33</v>
      </c>
      <c r="B42" s="9" t="s">
        <v>32</v>
      </c>
      <c r="C42" s="6"/>
      <c r="D42" s="6">
        <v>1</v>
      </c>
      <c r="E42" s="8">
        <v>4200</v>
      </c>
      <c r="F42" s="26">
        <f t="shared" si="1"/>
        <v>2.2826086956521738</v>
      </c>
      <c r="G42" s="65">
        <v>1</v>
      </c>
      <c r="H42" s="5">
        <f t="shared" si="0"/>
        <v>0</v>
      </c>
    </row>
    <row r="43" spans="1:8" ht="15.75" x14ac:dyDescent="0.25">
      <c r="A43" s="19"/>
      <c r="B43" s="9" t="s">
        <v>31</v>
      </c>
      <c r="C43" s="5"/>
      <c r="D43" s="6">
        <v>5</v>
      </c>
      <c r="E43" s="17">
        <v>4582</v>
      </c>
      <c r="F43" s="16">
        <f t="shared" si="1"/>
        <v>2.4902173913043479</v>
      </c>
      <c r="G43" s="211">
        <v>4</v>
      </c>
      <c r="H43" s="5">
        <f t="shared" si="0"/>
        <v>-1</v>
      </c>
    </row>
    <row r="44" spans="1:8" ht="36" customHeight="1" x14ac:dyDescent="0.25">
      <c r="A44" s="21" t="s">
        <v>30</v>
      </c>
      <c r="B44" s="15" t="s">
        <v>29</v>
      </c>
      <c r="C44" s="13"/>
      <c r="D44" s="13">
        <v>1</v>
      </c>
      <c r="E44" s="14">
        <v>5172</v>
      </c>
      <c r="F44" s="20">
        <f t="shared" si="1"/>
        <v>2.8108695652173914</v>
      </c>
      <c r="G44" s="65">
        <v>1</v>
      </c>
      <c r="H44" s="11">
        <f t="shared" si="0"/>
        <v>0</v>
      </c>
    </row>
    <row r="45" spans="1:8" ht="15.75" x14ac:dyDescent="0.25">
      <c r="A45" s="21"/>
      <c r="B45" s="15" t="s">
        <v>28</v>
      </c>
      <c r="C45" s="11"/>
      <c r="D45" s="11">
        <v>4</v>
      </c>
      <c r="E45" s="25">
        <v>7116</v>
      </c>
      <c r="F45" s="24">
        <f t="shared" si="1"/>
        <v>3.8673913043478261</v>
      </c>
      <c r="G45" s="211">
        <v>5</v>
      </c>
      <c r="H45" s="11">
        <f t="shared" si="0"/>
        <v>1</v>
      </c>
    </row>
    <row r="46" spans="1:8" ht="15.75" x14ac:dyDescent="0.25">
      <c r="A46" s="19" t="s">
        <v>27</v>
      </c>
      <c r="B46" s="9" t="s">
        <v>26</v>
      </c>
      <c r="C46" s="6"/>
      <c r="D46" s="6">
        <v>1</v>
      </c>
      <c r="E46" s="8">
        <v>6620</v>
      </c>
      <c r="F46" s="26">
        <f t="shared" si="1"/>
        <v>3.597826086956522</v>
      </c>
      <c r="G46" s="65">
        <v>1</v>
      </c>
      <c r="H46" s="5">
        <f t="shared" si="0"/>
        <v>0</v>
      </c>
    </row>
    <row r="47" spans="1:8" ht="22.15" customHeight="1" x14ac:dyDescent="0.25">
      <c r="A47" s="19"/>
      <c r="B47" s="9" t="s">
        <v>25</v>
      </c>
      <c r="C47" s="5"/>
      <c r="D47" s="5">
        <v>15</v>
      </c>
      <c r="E47" s="17">
        <v>6956</v>
      </c>
      <c r="F47" s="16">
        <f t="shared" si="1"/>
        <v>3.7804347826086957</v>
      </c>
      <c r="G47" s="211">
        <v>6</v>
      </c>
      <c r="H47" s="5">
        <f t="shared" si="0"/>
        <v>-9</v>
      </c>
    </row>
    <row r="48" spans="1:8" ht="47.25" x14ac:dyDescent="0.25">
      <c r="A48" s="22" t="s">
        <v>24</v>
      </c>
      <c r="B48" s="15" t="s">
        <v>23</v>
      </c>
      <c r="C48" s="13"/>
      <c r="D48" s="13">
        <v>1</v>
      </c>
      <c r="E48" s="14">
        <v>12455</v>
      </c>
      <c r="F48" s="20">
        <f t="shared" si="1"/>
        <v>6.7690217391304346</v>
      </c>
      <c r="G48" s="65">
        <v>1</v>
      </c>
      <c r="H48" s="11">
        <f t="shared" si="0"/>
        <v>0</v>
      </c>
    </row>
    <row r="49" spans="1:8" ht="47.25" x14ac:dyDescent="0.25">
      <c r="A49" s="22"/>
      <c r="B49" s="15" t="s">
        <v>22</v>
      </c>
      <c r="C49" s="13"/>
      <c r="D49" s="13">
        <v>5</v>
      </c>
      <c r="E49" s="14"/>
      <c r="F49" s="20"/>
      <c r="G49" s="65">
        <v>6</v>
      </c>
      <c r="H49" s="11">
        <f t="shared" si="0"/>
        <v>1</v>
      </c>
    </row>
    <row r="50" spans="1:8" ht="15.75" x14ac:dyDescent="0.25">
      <c r="A50" s="23" t="s">
        <v>21</v>
      </c>
      <c r="B50" s="9" t="s">
        <v>20</v>
      </c>
      <c r="C50" s="5"/>
      <c r="D50" s="5">
        <v>1</v>
      </c>
      <c r="E50" s="17">
        <v>2046</v>
      </c>
      <c r="F50" s="16">
        <f t="shared" si="1"/>
        <v>1.1119565217391305</v>
      </c>
      <c r="G50" s="211">
        <v>1</v>
      </c>
      <c r="H50" s="5">
        <f t="shared" si="0"/>
        <v>0</v>
      </c>
    </row>
    <row r="51" spans="1:8" ht="15.75" x14ac:dyDescent="0.25">
      <c r="A51" s="23"/>
      <c r="B51" s="9" t="s">
        <v>19</v>
      </c>
      <c r="C51" s="6"/>
      <c r="D51" s="6">
        <v>0</v>
      </c>
      <c r="E51" s="8">
        <v>1964</v>
      </c>
      <c r="F51" s="26">
        <f t="shared" si="1"/>
        <v>1.067391304347826</v>
      </c>
      <c r="G51" s="65">
        <v>1</v>
      </c>
      <c r="H51" s="5">
        <f t="shared" si="0"/>
        <v>1</v>
      </c>
    </row>
    <row r="52" spans="1:8" ht="32.25" customHeight="1" x14ac:dyDescent="0.25">
      <c r="A52" s="22" t="s">
        <v>18</v>
      </c>
      <c r="B52" s="15" t="s">
        <v>17</v>
      </c>
      <c r="C52" s="11"/>
      <c r="D52" s="13">
        <v>1</v>
      </c>
      <c r="E52" s="25">
        <v>2180</v>
      </c>
      <c r="F52" s="24">
        <f t="shared" si="1"/>
        <v>1.1847826086956521</v>
      </c>
      <c r="G52" s="211">
        <v>1</v>
      </c>
      <c r="H52" s="11">
        <f t="shared" si="0"/>
        <v>0</v>
      </c>
    </row>
    <row r="53" spans="1:8" ht="15.75" x14ac:dyDescent="0.25">
      <c r="A53" s="22"/>
      <c r="B53" s="15" t="s">
        <v>16</v>
      </c>
      <c r="C53" s="13"/>
      <c r="D53" s="13">
        <v>1</v>
      </c>
      <c r="E53" s="14">
        <v>3872</v>
      </c>
      <c r="F53" s="20">
        <f t="shared" si="1"/>
        <v>2.1043478260869564</v>
      </c>
      <c r="G53" s="65">
        <v>2</v>
      </c>
      <c r="H53" s="11">
        <f t="shared" si="0"/>
        <v>1</v>
      </c>
    </row>
    <row r="54" spans="1:8" ht="31.5" x14ac:dyDescent="0.25">
      <c r="A54" s="23" t="s">
        <v>15</v>
      </c>
      <c r="B54" s="9" t="s">
        <v>14</v>
      </c>
      <c r="C54" s="5"/>
      <c r="D54" s="5">
        <v>1</v>
      </c>
      <c r="E54" s="17">
        <v>3485</v>
      </c>
      <c r="F54" s="16">
        <f t="shared" si="1"/>
        <v>1.8940217391304348</v>
      </c>
      <c r="G54" s="211">
        <v>1</v>
      </c>
      <c r="H54" s="5">
        <f t="shared" si="0"/>
        <v>0</v>
      </c>
    </row>
    <row r="55" spans="1:8" ht="31.5" x14ac:dyDescent="0.25">
      <c r="A55" s="23"/>
      <c r="B55" s="9" t="s">
        <v>13</v>
      </c>
      <c r="C55" s="5"/>
      <c r="D55" s="5">
        <v>5</v>
      </c>
      <c r="E55" s="17"/>
      <c r="F55" s="16"/>
      <c r="G55" s="211">
        <v>1</v>
      </c>
      <c r="H55" s="5">
        <f t="shared" si="0"/>
        <v>-4</v>
      </c>
    </row>
    <row r="56" spans="1:8" ht="15.75" x14ac:dyDescent="0.25">
      <c r="A56" s="22" t="s">
        <v>12</v>
      </c>
      <c r="B56" s="15" t="s">
        <v>11</v>
      </c>
      <c r="C56" s="13"/>
      <c r="D56" s="13">
        <v>2</v>
      </c>
      <c r="E56" s="14">
        <v>2392</v>
      </c>
      <c r="F56" s="20">
        <f t="shared" si="1"/>
        <v>1.3</v>
      </c>
      <c r="G56" s="65">
        <v>1</v>
      </c>
      <c r="H56" s="11">
        <f t="shared" si="0"/>
        <v>-1</v>
      </c>
    </row>
    <row r="57" spans="1:8" ht="15.75" x14ac:dyDescent="0.25">
      <c r="A57" s="23" t="s">
        <v>10</v>
      </c>
      <c r="B57" s="9" t="s">
        <v>9</v>
      </c>
      <c r="C57" s="5"/>
      <c r="D57" s="5">
        <v>3</v>
      </c>
      <c r="E57" s="17">
        <v>3485</v>
      </c>
      <c r="F57" s="16">
        <f t="shared" si="1"/>
        <v>1.8940217391304348</v>
      </c>
      <c r="G57" s="211">
        <v>1</v>
      </c>
      <c r="H57" s="5">
        <f t="shared" si="0"/>
        <v>-2</v>
      </c>
    </row>
    <row r="58" spans="1:8" ht="15.75" x14ac:dyDescent="0.25">
      <c r="A58" s="23"/>
      <c r="B58" s="9" t="s">
        <v>8</v>
      </c>
      <c r="C58" s="5"/>
      <c r="D58" s="5">
        <v>1</v>
      </c>
      <c r="E58" s="17"/>
      <c r="F58" s="16"/>
      <c r="G58" s="211">
        <v>1</v>
      </c>
      <c r="H58" s="5">
        <f t="shared" si="0"/>
        <v>0</v>
      </c>
    </row>
    <row r="59" spans="1:8" ht="15.75" x14ac:dyDescent="0.25">
      <c r="A59" s="22" t="s">
        <v>7</v>
      </c>
      <c r="B59" s="15" t="s">
        <v>6</v>
      </c>
      <c r="C59" s="13"/>
      <c r="D59" s="13">
        <v>1</v>
      </c>
      <c r="E59" s="14">
        <v>4326</v>
      </c>
      <c r="F59" s="20">
        <f t="shared" si="1"/>
        <v>2.3510869565217392</v>
      </c>
      <c r="G59" s="65">
        <v>1</v>
      </c>
      <c r="H59" s="11">
        <f t="shared" si="0"/>
        <v>0</v>
      </c>
    </row>
    <row r="60" spans="1:8" ht="15.75" x14ac:dyDescent="0.25">
      <c r="A60" s="21"/>
      <c r="B60" s="15" t="s">
        <v>5</v>
      </c>
      <c r="C60" s="11"/>
      <c r="D60" s="13">
        <v>1</v>
      </c>
      <c r="E60" s="25">
        <v>9847</v>
      </c>
      <c r="F60" s="24">
        <f t="shared" si="1"/>
        <v>5.3516304347826091</v>
      </c>
      <c r="G60" s="211">
        <v>6</v>
      </c>
      <c r="H60" s="11">
        <f t="shared" si="0"/>
        <v>5</v>
      </c>
    </row>
    <row r="61" spans="1:8" ht="15.75" x14ac:dyDescent="0.25">
      <c r="A61" s="21"/>
      <c r="B61" s="15" t="s">
        <v>4</v>
      </c>
      <c r="C61" s="13"/>
      <c r="D61" s="13">
        <v>1</v>
      </c>
      <c r="E61" s="14">
        <v>3726</v>
      </c>
      <c r="F61" s="20">
        <f t="shared" si="1"/>
        <v>2.0249999999999999</v>
      </c>
      <c r="G61" s="65">
        <v>2</v>
      </c>
      <c r="H61" s="11">
        <f t="shared" si="0"/>
        <v>1</v>
      </c>
    </row>
    <row r="62" spans="1:8" ht="15.75" x14ac:dyDescent="0.25">
      <c r="A62" s="21"/>
      <c r="B62" s="15" t="s">
        <v>3</v>
      </c>
      <c r="C62" s="11"/>
      <c r="D62" s="2">
        <v>1</v>
      </c>
      <c r="E62" s="25">
        <v>2842</v>
      </c>
      <c r="F62" s="24">
        <f t="shared" si="1"/>
        <v>1.5445652173913043</v>
      </c>
      <c r="G62" s="211">
        <v>2</v>
      </c>
      <c r="H62" s="11">
        <f t="shared" si="0"/>
        <v>1</v>
      </c>
    </row>
    <row r="63" spans="1:8" ht="15.75" x14ac:dyDescent="0.25">
      <c r="A63" s="93" t="s">
        <v>0</v>
      </c>
      <c r="B63" s="94"/>
      <c r="C63" s="95">
        <v>149</v>
      </c>
      <c r="D63" s="95">
        <f>SUM(D5:D62)</f>
        <v>147</v>
      </c>
      <c r="E63" s="95"/>
      <c r="F63" s="95"/>
      <c r="G63" s="95">
        <f>SUM(G5:G62)</f>
        <v>140</v>
      </c>
      <c r="H63" s="96">
        <f t="shared" si="0"/>
        <v>-7</v>
      </c>
    </row>
  </sheetData>
  <mergeCells count="1">
    <mergeCell ref="A1:G1"/>
  </mergeCells>
  <pageMargins left="0.25" right="0.25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M62"/>
  <sheetViews>
    <sheetView topLeftCell="A52" zoomScaleNormal="100" workbookViewId="0">
      <selection activeCell="K61" sqref="K61"/>
    </sheetView>
  </sheetViews>
  <sheetFormatPr baseColWidth="10" defaultColWidth="11.42578125" defaultRowHeight="15" x14ac:dyDescent="0.25"/>
  <cols>
    <col min="1" max="1" width="29.85546875" style="50" customWidth="1"/>
    <col min="2" max="2" width="32.140625" style="50" customWidth="1"/>
    <col min="3" max="3" width="11.28515625" style="50" customWidth="1"/>
    <col min="4" max="4" width="13.85546875" style="50" customWidth="1"/>
    <col min="5" max="5" width="12.140625" style="50" customWidth="1"/>
    <col min="6" max="6" width="12.5703125" style="50" customWidth="1"/>
    <col min="7" max="7" width="11.5703125" style="53" bestFit="1" customWidth="1"/>
    <col min="8" max="8" width="12.28515625" style="50" bestFit="1" customWidth="1"/>
    <col min="9" max="16384" width="11.42578125" style="50"/>
  </cols>
  <sheetData>
    <row r="1" spans="1:9" ht="32.25" customHeight="1" x14ac:dyDescent="0.25">
      <c r="A1" s="235" t="s">
        <v>325</v>
      </c>
      <c r="B1" s="235"/>
      <c r="C1" s="235"/>
      <c r="D1" s="235"/>
      <c r="E1" s="235"/>
      <c r="F1" s="235"/>
      <c r="G1" s="54"/>
      <c r="H1" s="54"/>
      <c r="I1" s="54"/>
    </row>
    <row r="3" spans="1:9" ht="63" x14ac:dyDescent="0.25">
      <c r="A3" s="44" t="s">
        <v>87</v>
      </c>
      <c r="B3" s="43" t="s">
        <v>86</v>
      </c>
      <c r="C3" s="43" t="s">
        <v>85</v>
      </c>
      <c r="D3" s="43" t="s">
        <v>84</v>
      </c>
      <c r="E3" s="43" t="s">
        <v>83</v>
      </c>
      <c r="F3" s="43" t="s">
        <v>82</v>
      </c>
      <c r="G3" s="43" t="s">
        <v>81</v>
      </c>
      <c r="H3" s="42" t="s">
        <v>80</v>
      </c>
    </row>
    <row r="4" spans="1:9" s="123" customFormat="1" ht="25.15" customHeight="1" x14ac:dyDescent="0.25">
      <c r="A4" s="191"/>
      <c r="B4" s="185" t="s">
        <v>324</v>
      </c>
      <c r="C4" s="6"/>
      <c r="D4" s="6">
        <v>1</v>
      </c>
      <c r="E4" s="6"/>
      <c r="F4" s="7">
        <v>0</v>
      </c>
      <c r="G4" s="18">
        <v>1</v>
      </c>
      <c r="H4" s="194">
        <f>+Tableau1536[[#This Row],[Effectif validé]]-Tableau1536[[#This Row],[Effectif proposé par le groupe de travail]]</f>
        <v>0</v>
      </c>
    </row>
    <row r="5" spans="1:9" s="123" customFormat="1" ht="25.15" customHeight="1" x14ac:dyDescent="0.25">
      <c r="A5" s="191"/>
      <c r="B5" s="185" t="s">
        <v>323</v>
      </c>
      <c r="C5" s="6"/>
      <c r="D5" s="6">
        <v>5</v>
      </c>
      <c r="E5" s="6"/>
      <c r="F5" s="7"/>
      <c r="G5" s="18">
        <v>4</v>
      </c>
      <c r="H5" s="194">
        <f>+Tableau1536[[#This Row],[Effectif validé]]-Tableau1536[[#This Row],[Effectif proposé par le groupe de travail]]</f>
        <v>-1</v>
      </c>
    </row>
    <row r="6" spans="1:9" s="123" customFormat="1" ht="25.15" customHeight="1" x14ac:dyDescent="0.25">
      <c r="A6" s="191"/>
      <c r="B6" s="185" t="s">
        <v>322</v>
      </c>
      <c r="C6" s="6"/>
      <c r="D6" s="6">
        <v>1</v>
      </c>
      <c r="E6" s="6"/>
      <c r="F6" s="7"/>
      <c r="G6" s="18">
        <v>1</v>
      </c>
      <c r="H6" s="194">
        <f>+Tableau1536[[#This Row],[Effectif validé]]-Tableau1536[[#This Row],[Effectif proposé par le groupe de travail]]</f>
        <v>0</v>
      </c>
    </row>
    <row r="7" spans="1:9" s="124" customFormat="1" ht="25.15" customHeight="1" x14ac:dyDescent="0.25">
      <c r="A7" s="162" t="s">
        <v>127</v>
      </c>
      <c r="B7" s="157" t="s">
        <v>53</v>
      </c>
      <c r="C7" s="160"/>
      <c r="D7" s="160">
        <v>1</v>
      </c>
      <c r="E7" s="160"/>
      <c r="F7" s="27"/>
      <c r="G7" s="2">
        <v>1</v>
      </c>
      <c r="H7" s="145">
        <f>+Tableau1536[[#This Row],[Effectif validé]]-Tableau1536[[#This Row],[Effectif proposé par le groupe de travail]]</f>
        <v>0</v>
      </c>
    </row>
    <row r="8" spans="1:9" s="124" customFormat="1" ht="25.15" customHeight="1" x14ac:dyDescent="0.25">
      <c r="A8" s="162"/>
      <c r="B8" s="157" t="s">
        <v>176</v>
      </c>
      <c r="C8" s="13"/>
      <c r="D8" s="13">
        <v>1</v>
      </c>
      <c r="E8" s="13"/>
      <c r="F8" s="27"/>
      <c r="G8" s="2">
        <v>1</v>
      </c>
      <c r="H8" s="145">
        <f>+Tableau1536[[#This Row],[Effectif validé]]-Tableau1536[[#This Row],[Effectif proposé par le groupe de travail]]</f>
        <v>0</v>
      </c>
    </row>
    <row r="9" spans="1:9" s="123" customFormat="1" ht="25.15" customHeight="1" x14ac:dyDescent="0.25">
      <c r="A9" s="191" t="s">
        <v>321</v>
      </c>
      <c r="B9" s="185" t="s">
        <v>53</v>
      </c>
      <c r="C9" s="6"/>
      <c r="D9" s="6">
        <v>1</v>
      </c>
      <c r="E9" s="6"/>
      <c r="F9" s="7"/>
      <c r="G9" s="18">
        <v>1</v>
      </c>
      <c r="H9" s="194">
        <f>+Tableau1536[[#This Row],[Effectif validé]]-Tableau1536[[#This Row],[Effectif proposé par le groupe de travail]]</f>
        <v>0</v>
      </c>
    </row>
    <row r="10" spans="1:9" s="123" customFormat="1" ht="25.15" customHeight="1" x14ac:dyDescent="0.25">
      <c r="A10" s="191"/>
      <c r="B10" s="185" t="s">
        <v>320</v>
      </c>
      <c r="C10" s="6"/>
      <c r="D10" s="6">
        <v>1</v>
      </c>
      <c r="E10" s="6"/>
      <c r="F10" s="7"/>
      <c r="G10" s="18">
        <v>2</v>
      </c>
      <c r="H10" s="194">
        <f>+Tableau1536[[#This Row],[Effectif validé]]-Tableau1536[[#This Row],[Effectif proposé par le groupe de travail]]</f>
        <v>1</v>
      </c>
    </row>
    <row r="11" spans="1:9" s="123" customFormat="1" ht="25.15" customHeight="1" x14ac:dyDescent="0.25">
      <c r="A11" s="191"/>
      <c r="B11" s="185" t="s">
        <v>319</v>
      </c>
      <c r="C11" s="6"/>
      <c r="D11" s="6"/>
      <c r="E11" s="6"/>
      <c r="F11" s="7"/>
      <c r="G11" s="18">
        <v>1</v>
      </c>
      <c r="H11" s="194">
        <f>+Tableau1536[[#This Row],[Effectif validé]]-Tableau1536[[#This Row],[Effectif proposé par le groupe de travail]]</f>
        <v>1</v>
      </c>
    </row>
    <row r="12" spans="1:9" s="123" customFormat="1" ht="25.15" customHeight="1" x14ac:dyDescent="0.25">
      <c r="A12" s="162" t="s">
        <v>318</v>
      </c>
      <c r="B12" s="157" t="s">
        <v>53</v>
      </c>
      <c r="C12" s="13"/>
      <c r="D12" s="13">
        <v>1</v>
      </c>
      <c r="E12" s="13"/>
      <c r="F12" s="27"/>
      <c r="G12" s="2">
        <v>1</v>
      </c>
      <c r="H12" s="145">
        <f>+Tableau1536[[#This Row],[Effectif validé]]-Tableau1536[[#This Row],[Effectif proposé par le groupe de travail]]</f>
        <v>0</v>
      </c>
    </row>
    <row r="13" spans="1:9" s="123" customFormat="1" ht="37.5" customHeight="1" x14ac:dyDescent="0.25">
      <c r="A13" s="162"/>
      <c r="B13" s="157" t="s">
        <v>317</v>
      </c>
      <c r="C13" s="13"/>
      <c r="D13" s="13">
        <v>1</v>
      </c>
      <c r="E13" s="13"/>
      <c r="F13" s="27"/>
      <c r="G13" s="2">
        <v>0</v>
      </c>
      <c r="H13" s="145">
        <f>+Tableau1536[[#This Row],[Effectif validé]]-Tableau1536[[#This Row],[Effectif proposé par le groupe de travail]]</f>
        <v>-1</v>
      </c>
    </row>
    <row r="14" spans="1:9" s="124" customFormat="1" ht="40.9" customHeight="1" x14ac:dyDescent="0.25">
      <c r="A14" s="191" t="s">
        <v>316</v>
      </c>
      <c r="B14" s="185" t="s">
        <v>53</v>
      </c>
      <c r="C14" s="6"/>
      <c r="D14" s="6">
        <v>1</v>
      </c>
      <c r="E14" s="8"/>
      <c r="F14" s="7"/>
      <c r="G14" s="18">
        <v>1</v>
      </c>
      <c r="H14" s="194">
        <f>+Tableau1536[[#This Row],[Effectif validé]]-Tableau1536[[#This Row],[Effectif proposé par le groupe de travail]]</f>
        <v>0</v>
      </c>
    </row>
    <row r="15" spans="1:9" s="124" customFormat="1" ht="33" customHeight="1" x14ac:dyDescent="0.25">
      <c r="A15" s="191"/>
      <c r="B15" s="185" t="s">
        <v>466</v>
      </c>
      <c r="C15" s="6"/>
      <c r="D15" s="6">
        <v>1</v>
      </c>
      <c r="E15" s="6"/>
      <c r="F15" s="7"/>
      <c r="G15" s="18">
        <v>1</v>
      </c>
      <c r="H15" s="194">
        <f>+Tableau1536[[#This Row],[Effectif validé]]-Tableau1536[[#This Row],[Effectif proposé par le groupe de travail]]</f>
        <v>0</v>
      </c>
    </row>
    <row r="16" spans="1:9" s="123" customFormat="1" ht="25.15" customHeight="1" x14ac:dyDescent="0.25">
      <c r="A16" s="162" t="s">
        <v>315</v>
      </c>
      <c r="B16" s="157" t="s">
        <v>53</v>
      </c>
      <c r="C16" s="13"/>
      <c r="D16" s="13">
        <v>1</v>
      </c>
      <c r="E16" s="121"/>
      <c r="F16" s="27"/>
      <c r="G16" s="2">
        <v>1</v>
      </c>
      <c r="H16" s="145">
        <f>+Tableau1536[[#This Row],[Effectif validé]]-Tableau1536[[#This Row],[Effectif proposé par le groupe de travail]]</f>
        <v>0</v>
      </c>
    </row>
    <row r="17" spans="1:8" s="123" customFormat="1" ht="36.75" customHeight="1" x14ac:dyDescent="0.25">
      <c r="A17" s="191" t="s">
        <v>314</v>
      </c>
      <c r="B17" s="185" t="s">
        <v>53</v>
      </c>
      <c r="C17" s="6"/>
      <c r="D17" s="6">
        <v>1</v>
      </c>
      <c r="E17" s="219">
        <v>415</v>
      </c>
      <c r="F17" s="187">
        <f t="shared" ref="F17:F61" si="0">E17/1840</f>
        <v>0.22554347826086957</v>
      </c>
      <c r="G17" s="18">
        <v>1</v>
      </c>
      <c r="H17" s="194">
        <f>+Tableau1536[[#This Row],[Effectif validé]]-Tableau1536[[#This Row],[Effectif proposé par le groupe de travail]]</f>
        <v>0</v>
      </c>
    </row>
    <row r="18" spans="1:8" s="123" customFormat="1" ht="68.25" customHeight="1" x14ac:dyDescent="0.25">
      <c r="A18" s="191"/>
      <c r="B18" s="185" t="s">
        <v>465</v>
      </c>
      <c r="C18" s="6"/>
      <c r="D18" s="6">
        <v>1</v>
      </c>
      <c r="E18" s="6">
        <v>0</v>
      </c>
      <c r="F18" s="187">
        <f>E18/1840</f>
        <v>0</v>
      </c>
      <c r="G18" s="18">
        <v>0</v>
      </c>
      <c r="H18" s="194">
        <f>+Tableau1536[[#This Row],[Effectif validé]]-Tableau1536[[#This Row],[Effectif proposé par le groupe de travail]]</f>
        <v>-1</v>
      </c>
    </row>
    <row r="19" spans="1:8" s="123" customFormat="1" ht="43.5" customHeight="1" x14ac:dyDescent="0.25">
      <c r="A19" s="191"/>
      <c r="B19" s="185" t="s">
        <v>467</v>
      </c>
      <c r="C19" s="6"/>
      <c r="D19" s="6">
        <v>1</v>
      </c>
      <c r="E19" s="6">
        <v>0</v>
      </c>
      <c r="F19" s="187">
        <f>E19/1840</f>
        <v>0</v>
      </c>
      <c r="G19" s="18">
        <v>0</v>
      </c>
      <c r="H19" s="194">
        <f>+Tableau1536[[#This Row],[Effectif validé]]-Tableau1536[[#This Row],[Effectif proposé par le groupe de travail]]</f>
        <v>-1</v>
      </c>
    </row>
    <row r="20" spans="1:8" s="123" customFormat="1" ht="40.5" customHeight="1" x14ac:dyDescent="0.25">
      <c r="A20" s="162" t="s">
        <v>313</v>
      </c>
      <c r="B20" s="119" t="s">
        <v>53</v>
      </c>
      <c r="C20" s="13"/>
      <c r="D20" s="13">
        <v>1</v>
      </c>
      <c r="E20" s="13">
        <v>0</v>
      </c>
      <c r="F20" s="158">
        <f>E20/1840</f>
        <v>0</v>
      </c>
      <c r="G20" s="2">
        <v>1</v>
      </c>
      <c r="H20" s="145">
        <f>+Tableau1536[[#This Row],[Effectif validé]]-Tableau1536[[#This Row],[Effectif proposé par le groupe de travail]]</f>
        <v>0</v>
      </c>
    </row>
    <row r="21" spans="1:8" s="123" customFormat="1" ht="38.25" customHeight="1" x14ac:dyDescent="0.25">
      <c r="A21" s="162"/>
      <c r="B21" s="157" t="s">
        <v>458</v>
      </c>
      <c r="C21" s="13"/>
      <c r="D21" s="13">
        <v>1</v>
      </c>
      <c r="E21" s="13">
        <v>0</v>
      </c>
      <c r="F21" s="158">
        <f>E21/1840</f>
        <v>0</v>
      </c>
      <c r="G21" s="2">
        <v>0</v>
      </c>
      <c r="H21" s="145">
        <f>+Tableau1536[[#This Row],[Effectif validé]]-Tableau1536[[#This Row],[Effectif proposé par le groupe de travail]]</f>
        <v>-1</v>
      </c>
    </row>
    <row r="22" spans="1:8" s="123" customFormat="1" ht="42.75" customHeight="1" x14ac:dyDescent="0.25">
      <c r="A22" s="191" t="s">
        <v>312</v>
      </c>
      <c r="B22" s="185" t="s">
        <v>311</v>
      </c>
      <c r="C22" s="6"/>
      <c r="D22" s="6">
        <v>1</v>
      </c>
      <c r="E22" s="219">
        <v>963</v>
      </c>
      <c r="F22" s="187">
        <f t="shared" si="0"/>
        <v>0.52336956521739131</v>
      </c>
      <c r="G22" s="18">
        <v>1</v>
      </c>
      <c r="H22" s="194">
        <f>+Tableau1536[[#This Row],[Effectif validé]]-Tableau1536[[#This Row],[Effectif proposé par le groupe de travail]]</f>
        <v>0</v>
      </c>
    </row>
    <row r="23" spans="1:8" s="123" customFormat="1" ht="31.5" customHeight="1" x14ac:dyDescent="0.25">
      <c r="A23" s="191"/>
      <c r="B23" s="185" t="s">
        <v>464</v>
      </c>
      <c r="C23" s="6"/>
      <c r="D23" s="6">
        <v>1</v>
      </c>
      <c r="E23" s="6">
        <v>0</v>
      </c>
      <c r="F23" s="187">
        <f>E23/1840</f>
        <v>0</v>
      </c>
      <c r="G23" s="18">
        <v>0</v>
      </c>
      <c r="H23" s="194">
        <f>+Tableau1536[[#This Row],[Effectif validé]]-Tableau1536[[#This Row],[Effectif proposé par le groupe de travail]]</f>
        <v>-1</v>
      </c>
    </row>
    <row r="24" spans="1:8" s="123" customFormat="1" ht="40.5" customHeight="1" x14ac:dyDescent="0.25">
      <c r="A24" s="162" t="s">
        <v>310</v>
      </c>
      <c r="B24" s="157" t="s">
        <v>53</v>
      </c>
      <c r="C24" s="13"/>
      <c r="D24" s="13">
        <v>1</v>
      </c>
      <c r="E24" s="14">
        <v>446.66</v>
      </c>
      <c r="F24" s="158">
        <f t="shared" si="0"/>
        <v>0.24275000000000002</v>
      </c>
      <c r="G24" s="2">
        <v>1</v>
      </c>
      <c r="H24" s="145">
        <f>+Tableau1536[[#This Row],[Effectif validé]]-Tableau1536[[#This Row],[Effectif proposé par le groupe de travail]]</f>
        <v>0</v>
      </c>
    </row>
    <row r="25" spans="1:8" s="123" customFormat="1" ht="25.15" customHeight="1" x14ac:dyDescent="0.25">
      <c r="A25" s="162"/>
      <c r="B25" s="157" t="s">
        <v>457</v>
      </c>
      <c r="C25" s="13"/>
      <c r="D25" s="13">
        <v>1</v>
      </c>
      <c r="E25" s="13">
        <v>0</v>
      </c>
      <c r="F25" s="158">
        <f>E25/1840</f>
        <v>0</v>
      </c>
      <c r="G25" s="2">
        <v>0</v>
      </c>
      <c r="H25" s="145">
        <f>+Tableau1536[[#This Row],[Effectif validé]]-Tableau1536[[#This Row],[Effectif proposé par le groupe de travail]]</f>
        <v>-1</v>
      </c>
    </row>
    <row r="26" spans="1:8" s="123" customFormat="1" ht="36.75" customHeight="1" x14ac:dyDescent="0.25">
      <c r="A26" s="191" t="s">
        <v>309</v>
      </c>
      <c r="B26" s="185" t="s">
        <v>53</v>
      </c>
      <c r="C26" s="6"/>
      <c r="D26" s="6">
        <v>1</v>
      </c>
      <c r="E26" s="8">
        <v>1888</v>
      </c>
      <c r="F26" s="187">
        <f t="shared" si="0"/>
        <v>1.0260869565217392</v>
      </c>
      <c r="G26" s="18">
        <v>1</v>
      </c>
      <c r="H26" s="194">
        <f>+Tableau1536[[#This Row],[Effectif validé]]-Tableau1536[[#This Row],[Effectif proposé par le groupe de travail]]</f>
        <v>0</v>
      </c>
    </row>
    <row r="27" spans="1:8" s="123" customFormat="1" ht="25.15" customHeight="1" x14ac:dyDescent="0.25">
      <c r="A27" s="191"/>
      <c r="B27" s="185" t="s">
        <v>425</v>
      </c>
      <c r="C27" s="6"/>
      <c r="D27" s="6"/>
      <c r="E27" s="6">
        <v>265</v>
      </c>
      <c r="F27" s="187">
        <f>E27/1840</f>
        <v>0.14402173913043478</v>
      </c>
      <c r="G27" s="18">
        <v>1</v>
      </c>
      <c r="H27" s="194">
        <f>+Tableau1536[[#This Row],[Effectif validé]]-Tableau1536[[#This Row],[Effectif proposé par le groupe de travail]]</f>
        <v>1</v>
      </c>
    </row>
    <row r="28" spans="1:8" s="123" customFormat="1" ht="53.25" customHeight="1" x14ac:dyDescent="0.25">
      <c r="A28" s="162" t="s">
        <v>308</v>
      </c>
      <c r="B28" s="157" t="s">
        <v>53</v>
      </c>
      <c r="C28" s="13"/>
      <c r="D28" s="13">
        <v>1</v>
      </c>
      <c r="E28" s="13">
        <v>1204</v>
      </c>
      <c r="F28" s="158">
        <f t="shared" si="0"/>
        <v>0.65434782608695652</v>
      </c>
      <c r="G28" s="2">
        <v>1</v>
      </c>
      <c r="H28" s="145">
        <f>+Tableau1536[[#This Row],[Effectif validé]]-Tableau1536[[#This Row],[Effectif proposé par le groupe de travail]]</f>
        <v>0</v>
      </c>
    </row>
    <row r="29" spans="1:8" s="123" customFormat="1" ht="42.75" customHeight="1" x14ac:dyDescent="0.25">
      <c r="A29" s="162"/>
      <c r="B29" s="157" t="s">
        <v>459</v>
      </c>
      <c r="C29" s="13"/>
      <c r="D29" s="13">
        <v>6</v>
      </c>
      <c r="E29" s="13">
        <v>0</v>
      </c>
      <c r="F29" s="158">
        <f>E29/1840</f>
        <v>0</v>
      </c>
      <c r="G29" s="2">
        <v>0</v>
      </c>
      <c r="H29" s="145">
        <f>+Tableau1536[[#This Row],[Effectif validé]]-Tableau1536[[#This Row],[Effectif proposé par le groupe de travail]]</f>
        <v>-6</v>
      </c>
    </row>
    <row r="30" spans="1:8" s="123" customFormat="1" ht="25.15" customHeight="1" x14ac:dyDescent="0.25">
      <c r="A30" s="162"/>
      <c r="B30" s="157" t="s">
        <v>460</v>
      </c>
      <c r="C30" s="13"/>
      <c r="D30" s="218">
        <v>1</v>
      </c>
      <c r="E30" s="13"/>
      <c r="F30" s="158">
        <f>E30/1840</f>
        <v>0</v>
      </c>
      <c r="G30" s="2">
        <v>0</v>
      </c>
      <c r="H30" s="145">
        <f>+Tableau1536[[#This Row],[Effectif validé]]-Tableau1536[[#This Row],[Effectif proposé par le groupe de travail]]</f>
        <v>-1</v>
      </c>
    </row>
    <row r="31" spans="1:8" s="123" customFormat="1" ht="44.25" customHeight="1" x14ac:dyDescent="0.25">
      <c r="A31" s="191" t="s">
        <v>307</v>
      </c>
      <c r="B31" s="185" t="s">
        <v>53</v>
      </c>
      <c r="C31" s="6"/>
      <c r="D31" s="220">
        <v>1</v>
      </c>
      <c r="E31" s="6"/>
      <c r="F31" s="187">
        <f>E31/1840</f>
        <v>0</v>
      </c>
      <c r="G31" s="18">
        <v>1</v>
      </c>
      <c r="H31" s="194">
        <f>+Tableau1536[[#This Row],[Effectif validé]]-Tableau1536[[#This Row],[Effectif proposé par le groupe de travail]]</f>
        <v>0</v>
      </c>
    </row>
    <row r="32" spans="1:8" s="123" customFormat="1" ht="25.15" customHeight="1" x14ac:dyDescent="0.25">
      <c r="A32" s="191"/>
      <c r="B32" s="185" t="s">
        <v>461</v>
      </c>
      <c r="C32" s="6"/>
      <c r="D32" s="220">
        <v>3</v>
      </c>
      <c r="E32" s="6"/>
      <c r="F32" s="187">
        <f>E32/1840</f>
        <v>0</v>
      </c>
      <c r="G32" s="18">
        <v>0</v>
      </c>
      <c r="H32" s="194">
        <f>+Tableau1536[[#This Row],[Effectif validé]]-Tableau1536[[#This Row],[Effectif proposé par le groupe de travail]]</f>
        <v>-3</v>
      </c>
    </row>
    <row r="33" spans="1:13" s="123" customFormat="1" ht="52.5" customHeight="1" x14ac:dyDescent="0.25">
      <c r="A33" s="162" t="s">
        <v>118</v>
      </c>
      <c r="B33" s="157" t="s">
        <v>53</v>
      </c>
      <c r="C33" s="13"/>
      <c r="D33" s="13">
        <v>1</v>
      </c>
      <c r="E33" s="13">
        <v>790</v>
      </c>
      <c r="F33" s="158">
        <f t="shared" si="0"/>
        <v>0.42934782608695654</v>
      </c>
      <c r="G33" s="2">
        <v>1</v>
      </c>
      <c r="H33" s="145">
        <f>+Tableau1536[[#This Row],[Effectif validé]]-Tableau1536[[#This Row],[Effectif proposé par le groupe de travail]]</f>
        <v>0</v>
      </c>
      <c r="M33" s="125"/>
    </row>
    <row r="34" spans="1:13" s="123" customFormat="1" ht="51" customHeight="1" x14ac:dyDescent="0.25">
      <c r="A34" s="162"/>
      <c r="B34" s="157" t="s">
        <v>431</v>
      </c>
      <c r="C34" s="13"/>
      <c r="D34" s="13"/>
      <c r="E34" s="13">
        <v>1025</v>
      </c>
      <c r="F34" s="158">
        <f>E34/1840</f>
        <v>0.55706521739130432</v>
      </c>
      <c r="G34" s="2">
        <v>1</v>
      </c>
      <c r="H34" s="145">
        <f>+Tableau1536[[#This Row],[Effectif validé]]-Tableau1536[[#This Row],[Effectif proposé par le groupe de travail]]</f>
        <v>1</v>
      </c>
    </row>
    <row r="35" spans="1:13" s="123" customFormat="1" ht="57.75" customHeight="1" x14ac:dyDescent="0.25">
      <c r="A35" s="162"/>
      <c r="B35" s="157" t="s">
        <v>306</v>
      </c>
      <c r="C35" s="13"/>
      <c r="D35" s="13">
        <v>1</v>
      </c>
      <c r="E35" s="13"/>
      <c r="F35" s="158">
        <f t="shared" si="0"/>
        <v>0</v>
      </c>
      <c r="G35" s="2">
        <v>1</v>
      </c>
      <c r="H35" s="145">
        <f>+Tableau1536[[#This Row],[Effectif validé]]-Tableau1536[[#This Row],[Effectif proposé par le groupe de travail]]</f>
        <v>0</v>
      </c>
    </row>
    <row r="36" spans="1:13" s="123" customFormat="1" ht="57.75" customHeight="1" x14ac:dyDescent="0.25">
      <c r="A36" s="191" t="s">
        <v>305</v>
      </c>
      <c r="B36" s="185" t="s">
        <v>53</v>
      </c>
      <c r="C36" s="6"/>
      <c r="D36" s="6">
        <v>1</v>
      </c>
      <c r="E36" s="6">
        <v>472</v>
      </c>
      <c r="F36" s="187">
        <f t="shared" si="0"/>
        <v>0.2565217391304348</v>
      </c>
      <c r="G36" s="18">
        <v>1</v>
      </c>
      <c r="H36" s="194">
        <f>+Tableau1536[[#This Row],[Effectif validé]]-Tableau1536[[#This Row],[Effectif proposé par le groupe de travail]]</f>
        <v>0</v>
      </c>
    </row>
    <row r="37" spans="1:13" s="123" customFormat="1" ht="51" customHeight="1" x14ac:dyDescent="0.25">
      <c r="A37" s="191"/>
      <c r="B37" s="185" t="s">
        <v>304</v>
      </c>
      <c r="C37" s="6"/>
      <c r="D37" s="6">
        <v>2</v>
      </c>
      <c r="E37" s="6">
        <v>576</v>
      </c>
      <c r="F37" s="187">
        <f>E37/1840</f>
        <v>0.31304347826086959</v>
      </c>
      <c r="G37" s="18">
        <v>1</v>
      </c>
      <c r="H37" s="194">
        <f>+Tableau1536[[#This Row],[Effectif validé]]-Tableau1536[[#This Row],[Effectif proposé par le groupe de travail]]</f>
        <v>-1</v>
      </c>
    </row>
    <row r="38" spans="1:13" s="123" customFormat="1" ht="25.15" customHeight="1" x14ac:dyDescent="0.25">
      <c r="A38" s="162" t="s">
        <v>303</v>
      </c>
      <c r="B38" s="157" t="s">
        <v>53</v>
      </c>
      <c r="C38" s="13"/>
      <c r="D38" s="13">
        <v>1</v>
      </c>
      <c r="E38" s="13">
        <v>2160</v>
      </c>
      <c r="F38" s="158">
        <f t="shared" si="0"/>
        <v>1.173913043478261</v>
      </c>
      <c r="G38" s="2">
        <v>1</v>
      </c>
      <c r="H38" s="145">
        <f>+Tableau1536[[#This Row],[Effectif validé]]-Tableau1536[[#This Row],[Effectif proposé par le groupe de travail]]</f>
        <v>0</v>
      </c>
    </row>
    <row r="39" spans="1:13" s="123" customFormat="1" ht="54.75" customHeight="1" x14ac:dyDescent="0.25">
      <c r="A39" s="162"/>
      <c r="B39" s="157" t="s">
        <v>456</v>
      </c>
      <c r="C39" s="13"/>
      <c r="D39" s="13">
        <v>1</v>
      </c>
      <c r="E39" s="13"/>
      <c r="F39" s="158">
        <f>E39/1840</f>
        <v>0</v>
      </c>
      <c r="G39" s="2">
        <v>0</v>
      </c>
      <c r="H39" s="145">
        <f>+Tableau1536[[#This Row],[Effectif validé]]-Tableau1536[[#This Row],[Effectif proposé par le groupe de travail]]</f>
        <v>-1</v>
      </c>
    </row>
    <row r="40" spans="1:13" s="123" customFormat="1" ht="25.15" customHeight="1" x14ac:dyDescent="0.25">
      <c r="A40" s="191" t="s">
        <v>302</v>
      </c>
      <c r="B40" s="185" t="s">
        <v>53</v>
      </c>
      <c r="C40" s="6"/>
      <c r="D40" s="6">
        <v>1</v>
      </c>
      <c r="E40" s="6">
        <v>2410</v>
      </c>
      <c r="F40" s="187">
        <f t="shared" si="0"/>
        <v>1.3097826086956521</v>
      </c>
      <c r="G40" s="18">
        <v>1</v>
      </c>
      <c r="H40" s="194">
        <f>+Tableau1536[[#This Row],[Effectif validé]]-Tableau1536[[#This Row],[Effectif proposé par le groupe de travail]]</f>
        <v>0</v>
      </c>
    </row>
    <row r="41" spans="1:13" s="123" customFormat="1" ht="25.15" customHeight="1" x14ac:dyDescent="0.25">
      <c r="A41" s="191"/>
      <c r="B41" s="185" t="s">
        <v>432</v>
      </c>
      <c r="C41" s="6"/>
      <c r="D41" s="6">
        <v>1</v>
      </c>
      <c r="E41" s="6">
        <v>2654</v>
      </c>
      <c r="F41" s="187">
        <f t="shared" si="0"/>
        <v>1.442391304347826</v>
      </c>
      <c r="G41" s="18">
        <v>1</v>
      </c>
      <c r="H41" s="194">
        <f>+Tableau1536[[#This Row],[Effectif validé]]-Tableau1536[[#This Row],[Effectif proposé par le groupe de travail]]</f>
        <v>0</v>
      </c>
    </row>
    <row r="42" spans="1:13" s="123" customFormat="1" ht="25.15" customHeight="1" x14ac:dyDescent="0.25">
      <c r="A42" s="162" t="s">
        <v>301</v>
      </c>
      <c r="B42" s="157" t="s">
        <v>53</v>
      </c>
      <c r="C42" s="13"/>
      <c r="D42" s="13">
        <v>1</v>
      </c>
      <c r="E42" s="13">
        <v>2988</v>
      </c>
      <c r="F42" s="158">
        <f t="shared" si="0"/>
        <v>1.6239130434782609</v>
      </c>
      <c r="G42" s="2">
        <v>1</v>
      </c>
      <c r="H42" s="145">
        <f>+Tableau1536[[#This Row],[Effectif validé]]-Tableau1536[[#This Row],[Effectif proposé par le groupe de travail]]</f>
        <v>0</v>
      </c>
    </row>
    <row r="43" spans="1:13" s="123" customFormat="1" ht="39.75" customHeight="1" x14ac:dyDescent="0.25">
      <c r="A43" s="162"/>
      <c r="B43" s="157" t="s">
        <v>455</v>
      </c>
      <c r="C43" s="13"/>
      <c r="D43" s="13">
        <v>1</v>
      </c>
      <c r="E43" s="13">
        <v>0</v>
      </c>
      <c r="F43" s="158">
        <f>E43/1840</f>
        <v>0</v>
      </c>
      <c r="G43" s="2">
        <v>0</v>
      </c>
      <c r="H43" s="145">
        <f>+Tableau1536[[#This Row],[Effectif validé]]-Tableau1536[[#This Row],[Effectif proposé par le groupe de travail]]</f>
        <v>-1</v>
      </c>
    </row>
    <row r="44" spans="1:13" s="123" customFormat="1" ht="45" customHeight="1" x14ac:dyDescent="0.25">
      <c r="A44" s="162"/>
      <c r="B44" s="157" t="s">
        <v>300</v>
      </c>
      <c r="C44" s="13"/>
      <c r="D44" s="13">
        <v>1</v>
      </c>
      <c r="E44" s="14">
        <v>1580</v>
      </c>
      <c r="F44" s="158">
        <f t="shared" si="0"/>
        <v>0.85869565217391308</v>
      </c>
      <c r="G44" s="2">
        <v>2</v>
      </c>
      <c r="H44" s="145">
        <f>+Tableau1536[[#This Row],[Effectif validé]]-Tableau1536[[#This Row],[Effectif proposé par le groupe de travail]]</f>
        <v>1</v>
      </c>
    </row>
    <row r="45" spans="1:13" s="123" customFormat="1" ht="25.15" customHeight="1" x14ac:dyDescent="0.25">
      <c r="A45" s="191" t="s">
        <v>299</v>
      </c>
      <c r="B45" s="185" t="s">
        <v>53</v>
      </c>
      <c r="C45" s="6"/>
      <c r="D45" s="6">
        <v>1</v>
      </c>
      <c r="E45" s="6">
        <v>2784</v>
      </c>
      <c r="F45" s="187">
        <f t="shared" si="0"/>
        <v>1.5130434782608695</v>
      </c>
      <c r="G45" s="18">
        <v>1</v>
      </c>
      <c r="H45" s="194">
        <f>+Tableau1536[[#This Row],[Effectif validé]]-Tableau1536[[#This Row],[Effectif proposé par le groupe de travail]]</f>
        <v>0</v>
      </c>
    </row>
    <row r="46" spans="1:13" s="123" customFormat="1" ht="36.6" customHeight="1" x14ac:dyDescent="0.25">
      <c r="A46" s="191"/>
      <c r="B46" s="185" t="s">
        <v>298</v>
      </c>
      <c r="C46" s="6"/>
      <c r="D46" s="6">
        <v>1</v>
      </c>
      <c r="E46" s="6">
        <v>0</v>
      </c>
      <c r="F46" s="187">
        <f>E46/1840</f>
        <v>0</v>
      </c>
      <c r="G46" s="18">
        <v>1</v>
      </c>
      <c r="H46" s="194">
        <f>+Tableau1536[[#This Row],[Effectif validé]]-Tableau1536[[#This Row],[Effectif proposé par le groupe de travail]]</f>
        <v>0</v>
      </c>
    </row>
    <row r="47" spans="1:13" s="123" customFormat="1" ht="41.25" customHeight="1" x14ac:dyDescent="0.25">
      <c r="A47" s="162" t="s">
        <v>236</v>
      </c>
      <c r="B47" s="157" t="s">
        <v>53</v>
      </c>
      <c r="C47" s="13"/>
      <c r="D47" s="13">
        <v>1</v>
      </c>
      <c r="E47" s="13">
        <v>1092</v>
      </c>
      <c r="F47" s="158">
        <f t="shared" si="0"/>
        <v>0.59347826086956523</v>
      </c>
      <c r="G47" s="2">
        <v>1</v>
      </c>
      <c r="H47" s="145">
        <f>+Tableau1536[[#This Row],[Effectif validé]]-Tableau1536[[#This Row],[Effectif proposé par le groupe de travail]]</f>
        <v>0</v>
      </c>
    </row>
    <row r="48" spans="1:13" s="123" customFormat="1" ht="32.450000000000003" customHeight="1" x14ac:dyDescent="0.25">
      <c r="A48" s="162"/>
      <c r="B48" s="157" t="s">
        <v>463</v>
      </c>
      <c r="C48" s="13"/>
      <c r="D48" s="13">
        <v>1</v>
      </c>
      <c r="E48" s="13">
        <v>0</v>
      </c>
      <c r="F48" s="158">
        <f>E48/1840</f>
        <v>0</v>
      </c>
      <c r="G48" s="2">
        <v>0</v>
      </c>
      <c r="H48" s="145">
        <f>+Tableau1536[[#This Row],[Effectif validé]]-Tableau1536[[#This Row],[Effectif proposé par le groupe de travail]]</f>
        <v>-1</v>
      </c>
    </row>
    <row r="49" spans="1:8" s="123" customFormat="1" ht="56.25" customHeight="1" x14ac:dyDescent="0.25">
      <c r="A49" s="191" t="s">
        <v>297</v>
      </c>
      <c r="B49" s="185" t="s">
        <v>53</v>
      </c>
      <c r="C49" s="6"/>
      <c r="D49" s="6">
        <v>1</v>
      </c>
      <c r="E49" s="6">
        <v>741</v>
      </c>
      <c r="F49" s="187">
        <f t="shared" si="0"/>
        <v>0.4027173913043478</v>
      </c>
      <c r="G49" s="18">
        <v>1</v>
      </c>
      <c r="H49" s="194">
        <f>+Tableau1536[[#This Row],[Effectif validé]]-Tableau1536[[#This Row],[Effectif proposé par le groupe de travail]]</f>
        <v>0</v>
      </c>
    </row>
    <row r="50" spans="1:8" s="123" customFormat="1" ht="35.450000000000003" customHeight="1" x14ac:dyDescent="0.25">
      <c r="A50" s="191"/>
      <c r="B50" s="185" t="s">
        <v>296</v>
      </c>
      <c r="C50" s="6"/>
      <c r="D50" s="6">
        <v>1</v>
      </c>
      <c r="E50" s="6">
        <v>0</v>
      </c>
      <c r="F50" s="187">
        <f>E50/1840</f>
        <v>0</v>
      </c>
      <c r="G50" s="18">
        <v>0</v>
      </c>
      <c r="H50" s="194">
        <f>+Tableau1536[[#This Row],[Effectif validé]]-Tableau1536[[#This Row],[Effectif proposé par le groupe de travail]]</f>
        <v>-1</v>
      </c>
    </row>
    <row r="51" spans="1:8" s="123" customFormat="1" ht="44.25" customHeight="1" x14ac:dyDescent="0.25">
      <c r="A51" s="162" t="s">
        <v>295</v>
      </c>
      <c r="B51" s="157" t="s">
        <v>53</v>
      </c>
      <c r="C51" s="13"/>
      <c r="D51" s="13">
        <v>1</v>
      </c>
      <c r="E51" s="13">
        <v>2021</v>
      </c>
      <c r="F51" s="158">
        <f t="shared" si="0"/>
        <v>1.0983695652173913</v>
      </c>
      <c r="G51" s="2">
        <v>1</v>
      </c>
      <c r="H51" s="145">
        <f>+Tableau1536[[#This Row],[Effectif validé]]-Tableau1536[[#This Row],[Effectif proposé par le groupe de travail]]</f>
        <v>0</v>
      </c>
    </row>
    <row r="52" spans="1:8" s="123" customFormat="1" ht="34.9" customHeight="1" x14ac:dyDescent="0.25">
      <c r="A52" s="162"/>
      <c r="B52" s="157" t="s">
        <v>468</v>
      </c>
      <c r="C52" s="13"/>
      <c r="D52" s="13">
        <v>1</v>
      </c>
      <c r="E52" s="13">
        <v>0</v>
      </c>
      <c r="F52" s="158">
        <f t="shared" si="0"/>
        <v>0</v>
      </c>
      <c r="G52" s="2">
        <v>0</v>
      </c>
      <c r="H52" s="145">
        <f>+Tableau1536[[#This Row],[Effectif validé]]-Tableau1536[[#This Row],[Effectif proposé par le groupe de travail]]</f>
        <v>-1</v>
      </c>
    </row>
    <row r="53" spans="1:8" s="123" customFormat="1" ht="36.75" customHeight="1" x14ac:dyDescent="0.25">
      <c r="A53" s="191" t="s">
        <v>433</v>
      </c>
      <c r="B53" s="185" t="s">
        <v>53</v>
      </c>
      <c r="C53" s="6"/>
      <c r="D53" s="6">
        <v>1</v>
      </c>
      <c r="E53" s="6">
        <v>0</v>
      </c>
      <c r="F53" s="187">
        <f t="shared" si="0"/>
        <v>0</v>
      </c>
      <c r="G53" s="18">
        <v>1</v>
      </c>
      <c r="H53" s="194">
        <f>+Tableau1536[[#This Row],[Effectif validé]]-Tableau1536[[#This Row],[Effectif proposé par le groupe de travail]]</f>
        <v>0</v>
      </c>
    </row>
    <row r="54" spans="1:8" s="123" customFormat="1" ht="40.5" customHeight="1" x14ac:dyDescent="0.25">
      <c r="A54" s="191"/>
      <c r="B54" s="185" t="s">
        <v>469</v>
      </c>
      <c r="C54" s="6"/>
      <c r="D54" s="6">
        <v>1</v>
      </c>
      <c r="E54" s="6">
        <v>0</v>
      </c>
      <c r="F54" s="187">
        <f t="shared" si="0"/>
        <v>0</v>
      </c>
      <c r="G54" s="18">
        <v>0</v>
      </c>
      <c r="H54" s="194">
        <f>+Tableau1536[[#This Row],[Effectif validé]]-Tableau1536[[#This Row],[Effectif proposé par le groupe de travail]]</f>
        <v>-1</v>
      </c>
    </row>
    <row r="55" spans="1:8" s="123" customFormat="1" ht="32.450000000000003" customHeight="1" x14ac:dyDescent="0.25">
      <c r="A55" s="162" t="s">
        <v>294</v>
      </c>
      <c r="B55" s="157" t="s">
        <v>53</v>
      </c>
      <c r="C55" s="13"/>
      <c r="D55" s="13">
        <v>1</v>
      </c>
      <c r="E55" s="13">
        <v>1888</v>
      </c>
      <c r="F55" s="158">
        <f t="shared" si="0"/>
        <v>1.0260869565217392</v>
      </c>
      <c r="G55" s="2">
        <v>1</v>
      </c>
      <c r="H55" s="145">
        <f>+Tableau1536[[#This Row],[Effectif validé]]-Tableau1536[[#This Row],[Effectif proposé par le groupe de travail]]</f>
        <v>0</v>
      </c>
    </row>
    <row r="56" spans="1:8" s="123" customFormat="1" ht="45" customHeight="1" x14ac:dyDescent="0.25">
      <c r="A56" s="162"/>
      <c r="B56" s="157" t="s">
        <v>462</v>
      </c>
      <c r="C56" s="13"/>
      <c r="D56" s="13">
        <v>1</v>
      </c>
      <c r="E56" s="13">
        <v>0</v>
      </c>
      <c r="F56" s="158">
        <f t="shared" si="0"/>
        <v>0</v>
      </c>
      <c r="G56" s="2">
        <v>0</v>
      </c>
      <c r="H56" s="145">
        <f>+Tableau1536[[#This Row],[Effectif validé]]-Tableau1536[[#This Row],[Effectif proposé par le groupe de travail]]</f>
        <v>-1</v>
      </c>
    </row>
    <row r="57" spans="1:8" s="123" customFormat="1" ht="25.15" customHeight="1" x14ac:dyDescent="0.25">
      <c r="A57" s="191" t="s">
        <v>293</v>
      </c>
      <c r="B57" s="185" t="s">
        <v>451</v>
      </c>
      <c r="C57" s="6"/>
      <c r="D57" s="6">
        <v>1</v>
      </c>
      <c r="E57" s="6">
        <v>0</v>
      </c>
      <c r="F57" s="187">
        <f t="shared" si="0"/>
        <v>0</v>
      </c>
      <c r="G57" s="18">
        <v>1</v>
      </c>
      <c r="H57" s="194">
        <f>+Tableau1536[[#This Row],[Effectif validé]]-Tableau1536[[#This Row],[Effectif proposé par le groupe de travail]]</f>
        <v>0</v>
      </c>
    </row>
    <row r="58" spans="1:8" s="123" customFormat="1" ht="34.15" customHeight="1" x14ac:dyDescent="0.25">
      <c r="A58" s="191"/>
      <c r="B58" s="185" t="s">
        <v>452</v>
      </c>
      <c r="C58" s="6"/>
      <c r="D58" s="6">
        <v>5</v>
      </c>
      <c r="E58" s="6">
        <v>0</v>
      </c>
      <c r="F58" s="187">
        <f t="shared" si="0"/>
        <v>0</v>
      </c>
      <c r="G58" s="18">
        <v>0</v>
      </c>
      <c r="H58" s="194">
        <f>+Tableau1536[[#This Row],[Effectif validé]]-Tableau1536[[#This Row],[Effectif proposé par le groupe de travail]]</f>
        <v>-5</v>
      </c>
    </row>
    <row r="59" spans="1:8" s="123" customFormat="1" ht="35.450000000000003" customHeight="1" x14ac:dyDescent="0.25">
      <c r="A59" s="191"/>
      <c r="B59" s="185" t="s">
        <v>453</v>
      </c>
      <c r="C59" s="6"/>
      <c r="D59" s="6">
        <v>2</v>
      </c>
      <c r="E59" s="6">
        <v>0</v>
      </c>
      <c r="F59" s="187">
        <f t="shared" si="0"/>
        <v>0</v>
      </c>
      <c r="G59" s="18">
        <v>0</v>
      </c>
      <c r="H59" s="194">
        <f>+Tableau1536[[#This Row],[Effectif validé]]-Tableau1536[[#This Row],[Effectif proposé par le groupe de travail]]</f>
        <v>-2</v>
      </c>
    </row>
    <row r="60" spans="1:8" s="123" customFormat="1" ht="44.45" customHeight="1" x14ac:dyDescent="0.25">
      <c r="A60" s="162" t="s">
        <v>292</v>
      </c>
      <c r="B60" s="157" t="s">
        <v>53</v>
      </c>
      <c r="C60" s="13"/>
      <c r="D60" s="13">
        <v>1</v>
      </c>
      <c r="E60" s="13">
        <v>0</v>
      </c>
      <c r="F60" s="158">
        <f t="shared" si="0"/>
        <v>0</v>
      </c>
      <c r="G60" s="2">
        <v>1</v>
      </c>
      <c r="H60" s="145">
        <f>+Tableau1536[[#This Row],[Effectif validé]]-Tableau1536[[#This Row],[Effectif proposé par le groupe de travail]]</f>
        <v>0</v>
      </c>
    </row>
    <row r="61" spans="1:8" ht="62.25" customHeight="1" x14ac:dyDescent="0.25">
      <c r="A61" s="162"/>
      <c r="B61" s="157" t="s">
        <v>454</v>
      </c>
      <c r="C61" s="13"/>
      <c r="D61" s="13">
        <v>1</v>
      </c>
      <c r="E61" s="13">
        <v>0</v>
      </c>
      <c r="F61" s="158">
        <f t="shared" si="0"/>
        <v>0</v>
      </c>
      <c r="G61" s="2"/>
      <c r="H61" s="145">
        <f>+Tableau1536[[#This Row],[Effectif validé]]-Tableau1536[[#This Row],[Effectif proposé par le groupe de travail]]</f>
        <v>-1</v>
      </c>
    </row>
    <row r="62" spans="1:8" ht="18" x14ac:dyDescent="0.25">
      <c r="A62" s="227" t="s">
        <v>0</v>
      </c>
      <c r="B62" s="228"/>
      <c r="C62" s="126" t="s">
        <v>448</v>
      </c>
      <c r="D62" s="126">
        <f>SUM(D4:D61)</f>
        <v>72</v>
      </c>
      <c r="E62" s="126"/>
      <c r="F62" s="126"/>
      <c r="G62" s="115">
        <f>SUM(G4:G61)</f>
        <v>44</v>
      </c>
      <c r="H62" s="126">
        <f>SUM(H4:H61)</f>
        <v>-28</v>
      </c>
    </row>
  </sheetData>
  <mergeCells count="1">
    <mergeCell ref="A1:F1"/>
  </mergeCells>
  <pageMargins left="0.25" right="0.25" top="0.75" bottom="0.75" header="0.3" footer="0.3"/>
  <pageSetup paperSize="9" orientation="landscape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H30"/>
  <sheetViews>
    <sheetView topLeftCell="A13" zoomScale="124" zoomScaleNormal="124" workbookViewId="0">
      <selection activeCell="L11" sqref="L11"/>
    </sheetView>
  </sheetViews>
  <sheetFormatPr baseColWidth="10" defaultColWidth="11.42578125" defaultRowHeight="15.75" x14ac:dyDescent="0.25"/>
  <cols>
    <col min="1" max="1" width="25.42578125" style="55" customWidth="1"/>
    <col min="2" max="2" width="28.85546875" style="55" customWidth="1"/>
    <col min="3" max="3" width="14" style="55" customWidth="1"/>
    <col min="4" max="4" width="13" style="55" customWidth="1"/>
    <col min="5" max="5" width="13.42578125" style="55" customWidth="1"/>
    <col min="6" max="6" width="11.42578125" style="55" customWidth="1"/>
    <col min="7" max="7" width="11.42578125" style="55"/>
    <col min="8" max="8" width="13.42578125" style="55" customWidth="1"/>
    <col min="9" max="16384" width="11.42578125" style="55"/>
  </cols>
  <sheetData>
    <row r="1" spans="1:8" ht="30" customHeight="1" x14ac:dyDescent="0.25">
      <c r="A1" s="235" t="s">
        <v>434</v>
      </c>
      <c r="B1" s="235"/>
      <c r="C1" s="235"/>
      <c r="D1" s="235"/>
      <c r="E1" s="235"/>
      <c r="F1" s="235"/>
      <c r="G1" s="235"/>
      <c r="H1" s="235"/>
    </row>
    <row r="2" spans="1:8" x14ac:dyDescent="0.25">
      <c r="A2" s="140"/>
      <c r="B2" s="140"/>
      <c r="C2" s="140"/>
      <c r="D2" s="140"/>
      <c r="E2" s="140"/>
      <c r="F2" s="52"/>
      <c r="G2" s="52"/>
      <c r="H2" s="52"/>
    </row>
    <row r="4" spans="1:8" ht="78.75" x14ac:dyDescent="0.25">
      <c r="A4" s="60" t="s">
        <v>87</v>
      </c>
      <c r="B4" s="32" t="s">
        <v>86</v>
      </c>
      <c r="C4" s="32" t="s">
        <v>85</v>
      </c>
      <c r="D4" s="32" t="s">
        <v>84</v>
      </c>
      <c r="E4" s="32" t="s">
        <v>83</v>
      </c>
      <c r="F4" s="32" t="s">
        <v>82</v>
      </c>
      <c r="G4" s="32" t="s">
        <v>81</v>
      </c>
      <c r="H4" s="32" t="s">
        <v>80</v>
      </c>
    </row>
    <row r="5" spans="1:8" x14ac:dyDescent="0.25">
      <c r="A5" s="59"/>
      <c r="B5" s="9" t="s">
        <v>324</v>
      </c>
      <c r="C5" s="6">
        <v>1</v>
      </c>
      <c r="D5" s="6">
        <v>1</v>
      </c>
      <c r="E5" s="6"/>
      <c r="F5" s="131">
        <f t="shared" ref="F5" si="0">+E5/1840</f>
        <v>0</v>
      </c>
      <c r="G5" s="58">
        <v>1</v>
      </c>
      <c r="H5" s="6">
        <f>+Tableau24153[[#This Row],[Effectif validé]]-Tableau24153[[#This Row],[Effectif proposé par le groupe de travail]]</f>
        <v>0</v>
      </c>
    </row>
    <row r="6" spans="1:8" x14ac:dyDescent="0.25">
      <c r="A6" s="59"/>
      <c r="B6" s="9" t="s">
        <v>323</v>
      </c>
      <c r="C6" s="6">
        <v>4</v>
      </c>
      <c r="D6" s="6">
        <v>4</v>
      </c>
      <c r="E6" s="6"/>
      <c r="F6" s="131">
        <f>+E6/1840</f>
        <v>0</v>
      </c>
      <c r="G6" s="58">
        <v>4</v>
      </c>
      <c r="H6" s="6">
        <f>+Tableau24153[[#This Row],[Effectif validé]]-Tableau24153[[#This Row],[Effectif proposé par le groupe de travail]]</f>
        <v>0</v>
      </c>
    </row>
    <row r="7" spans="1:8" x14ac:dyDescent="0.25">
      <c r="A7" s="146" t="s">
        <v>350</v>
      </c>
      <c r="B7" s="15" t="s">
        <v>53</v>
      </c>
      <c r="C7" s="147">
        <v>1</v>
      </c>
      <c r="D7" s="147">
        <v>1</v>
      </c>
      <c r="E7" s="147"/>
      <c r="F7" s="148">
        <f t="shared" ref="F7:F29" si="1">+E7/1840</f>
        <v>0</v>
      </c>
      <c r="G7" s="58">
        <v>1</v>
      </c>
      <c r="H7" s="13">
        <f>+Tableau24153[[#This Row],[Effectif validé]]-Tableau24153[[#This Row],[Effectif proposé par le groupe de travail]]</f>
        <v>0</v>
      </c>
    </row>
    <row r="8" spans="1:8" x14ac:dyDescent="0.25">
      <c r="A8" s="146"/>
      <c r="B8" s="15" t="s">
        <v>349</v>
      </c>
      <c r="C8" s="13">
        <v>0</v>
      </c>
      <c r="D8" s="13">
        <v>1</v>
      </c>
      <c r="E8" s="13"/>
      <c r="F8" s="148">
        <f>+E8/1840</f>
        <v>0</v>
      </c>
      <c r="G8" s="58">
        <v>1</v>
      </c>
      <c r="H8" s="13">
        <f>+Tableau24153[[#This Row],[Effectif validé]]-Tableau24153[[#This Row],[Effectif proposé par le groupe de travail]]</f>
        <v>0</v>
      </c>
    </row>
    <row r="9" spans="1:8" x14ac:dyDescent="0.25">
      <c r="A9" s="59" t="s">
        <v>328</v>
      </c>
      <c r="B9" s="9" t="s">
        <v>327</v>
      </c>
      <c r="C9" s="6">
        <v>1</v>
      </c>
      <c r="D9" s="6">
        <v>1</v>
      </c>
      <c r="E9" s="149">
        <v>1722</v>
      </c>
      <c r="F9" s="150">
        <f t="shared" si="1"/>
        <v>0.93586956521739129</v>
      </c>
      <c r="G9" s="58">
        <v>1</v>
      </c>
      <c r="H9" s="6">
        <f>+Tableau24153[[#This Row],[Effectif validé]]-Tableau24153[[#This Row],[Effectif proposé par le groupe de travail]]</f>
        <v>0</v>
      </c>
    </row>
    <row r="10" spans="1:8" x14ac:dyDescent="0.25">
      <c r="A10" s="59"/>
      <c r="B10" s="9" t="s">
        <v>326</v>
      </c>
      <c r="C10" s="6">
        <v>1</v>
      </c>
      <c r="D10" s="6">
        <v>4</v>
      </c>
      <c r="E10" s="149">
        <v>6563</v>
      </c>
      <c r="F10" s="150">
        <f t="shared" si="1"/>
        <v>3.5668478260869567</v>
      </c>
      <c r="G10" s="58">
        <v>4</v>
      </c>
      <c r="H10" s="6">
        <f>+Tableau24153[[#This Row],[Effectif validé]]-Tableau24153[[#This Row],[Effectif proposé par le groupe de travail]]</f>
        <v>0</v>
      </c>
    </row>
    <row r="11" spans="1:8" x14ac:dyDescent="0.25">
      <c r="A11" s="146" t="s">
        <v>348</v>
      </c>
      <c r="B11" s="15" t="s">
        <v>70</v>
      </c>
      <c r="C11" s="13">
        <v>0</v>
      </c>
      <c r="D11" s="13">
        <v>1</v>
      </c>
      <c r="E11" s="151">
        <v>1092</v>
      </c>
      <c r="F11" s="12">
        <f t="shared" si="1"/>
        <v>0.59347826086956523</v>
      </c>
      <c r="G11" s="58">
        <v>1</v>
      </c>
      <c r="H11" s="13">
        <f>+Tableau24153[[#This Row],[Effectif validé]]-Tableau24153[[#This Row],[Effectif proposé par le groupe de travail]]</f>
        <v>0</v>
      </c>
    </row>
    <row r="12" spans="1:8" x14ac:dyDescent="0.25">
      <c r="A12" s="146"/>
      <c r="B12" s="15" t="s">
        <v>347</v>
      </c>
      <c r="C12" s="13">
        <v>1</v>
      </c>
      <c r="D12" s="13">
        <v>1</v>
      </c>
      <c r="E12" s="151">
        <v>2910</v>
      </c>
      <c r="F12" s="148">
        <f t="shared" si="1"/>
        <v>1.5815217391304348</v>
      </c>
      <c r="G12" s="58">
        <v>1</v>
      </c>
      <c r="H12" s="13">
        <f>+Tableau24153[[#This Row],[Effectif validé]]-Tableau24153[[#This Row],[Effectif proposé par le groupe de travail]]</f>
        <v>0</v>
      </c>
    </row>
    <row r="13" spans="1:8" ht="31.5" x14ac:dyDescent="0.25">
      <c r="A13" s="59" t="s">
        <v>346</v>
      </c>
      <c r="B13" s="152" t="s">
        <v>53</v>
      </c>
      <c r="C13" s="149">
        <v>1</v>
      </c>
      <c r="D13" s="6">
        <v>1</v>
      </c>
      <c r="E13" s="6">
        <v>1936</v>
      </c>
      <c r="F13" s="150">
        <f>+E13/1840</f>
        <v>1.0521739130434782</v>
      </c>
      <c r="G13" s="58">
        <v>1</v>
      </c>
      <c r="H13" s="6">
        <f>+Tableau24153[[#This Row],[Effectif validé]]-Tableau24153[[#This Row],[Effectif proposé par le groupe de travail]]</f>
        <v>0</v>
      </c>
    </row>
    <row r="14" spans="1:8" x14ac:dyDescent="0.25">
      <c r="A14" s="59"/>
      <c r="B14" s="152" t="s">
        <v>429</v>
      </c>
      <c r="C14" s="149">
        <v>1</v>
      </c>
      <c r="D14" s="6">
        <v>1</v>
      </c>
      <c r="E14" s="6">
        <v>5280</v>
      </c>
      <c r="F14" s="150">
        <f>+E14/1840</f>
        <v>2.8695652173913042</v>
      </c>
      <c r="G14" s="58">
        <v>3</v>
      </c>
      <c r="H14" s="6">
        <f>+Tableau24153[[#This Row],[Effectif validé]]-Tableau24153[[#This Row],[Effectif proposé par le groupe de travail]]</f>
        <v>2</v>
      </c>
    </row>
    <row r="15" spans="1:8" x14ac:dyDescent="0.25">
      <c r="A15" s="59"/>
      <c r="B15" s="152" t="s">
        <v>430</v>
      </c>
      <c r="C15" s="149">
        <v>0</v>
      </c>
      <c r="D15" s="6">
        <v>1</v>
      </c>
      <c r="E15" s="6">
        <v>965</v>
      </c>
      <c r="F15" s="150">
        <f>+E15/1840</f>
        <v>0.52445652173913049</v>
      </c>
      <c r="G15" s="58">
        <v>1</v>
      </c>
      <c r="H15" s="6">
        <f>+Tableau24153[[#This Row],[Effectif validé]]-Tableau24153[[#This Row],[Effectif proposé par le groupe de travail]]</f>
        <v>0</v>
      </c>
    </row>
    <row r="16" spans="1:8" ht="31.5" x14ac:dyDescent="0.25">
      <c r="A16" s="146" t="s">
        <v>345</v>
      </c>
      <c r="B16" s="15" t="s">
        <v>344</v>
      </c>
      <c r="C16" s="13">
        <v>1</v>
      </c>
      <c r="D16" s="13">
        <v>1</v>
      </c>
      <c r="E16" s="13">
        <v>3476</v>
      </c>
      <c r="F16" s="12">
        <f t="shared" si="1"/>
        <v>1.8891304347826088</v>
      </c>
      <c r="G16" s="58">
        <v>1</v>
      </c>
      <c r="H16" s="13">
        <f>+Tableau24153[[#This Row],[Effectif validé]]-Tableau24153[[#This Row],[Effectif proposé par le groupe de travail]]</f>
        <v>0</v>
      </c>
    </row>
    <row r="17" spans="1:8" ht="31.5" x14ac:dyDescent="0.25">
      <c r="A17" s="146"/>
      <c r="B17" s="15" t="s">
        <v>343</v>
      </c>
      <c r="C17" s="13">
        <v>0</v>
      </c>
      <c r="D17" s="13">
        <v>2</v>
      </c>
      <c r="E17" s="13"/>
      <c r="F17" s="12">
        <f>+E17/1840</f>
        <v>0</v>
      </c>
      <c r="G17" s="58">
        <v>1</v>
      </c>
      <c r="H17" s="13">
        <f>+Tableau24153[[#This Row],[Effectif validé]]-Tableau24153[[#This Row],[Effectif proposé par le groupe de travail]]</f>
        <v>-1</v>
      </c>
    </row>
    <row r="18" spans="1:8" x14ac:dyDescent="0.25">
      <c r="A18" s="59" t="s">
        <v>342</v>
      </c>
      <c r="B18" s="9" t="s">
        <v>341</v>
      </c>
      <c r="C18" s="6">
        <v>1</v>
      </c>
      <c r="D18" s="6">
        <v>1</v>
      </c>
      <c r="E18" s="149">
        <v>1610</v>
      </c>
      <c r="F18" s="150">
        <f t="shared" si="1"/>
        <v>0.875</v>
      </c>
      <c r="G18" s="58">
        <v>1</v>
      </c>
      <c r="H18" s="6">
        <f>+Tableau24153[[#This Row],[Effectif validé]]-Tableau24153[[#This Row],[Effectif proposé par le groupe de travail]]</f>
        <v>0</v>
      </c>
    </row>
    <row r="19" spans="1:8" x14ac:dyDescent="0.25">
      <c r="A19" s="59"/>
      <c r="B19" s="9" t="s">
        <v>340</v>
      </c>
      <c r="C19" s="6">
        <v>1</v>
      </c>
      <c r="D19" s="6">
        <v>3</v>
      </c>
      <c r="E19" s="149">
        <v>5461</v>
      </c>
      <c r="F19" s="131">
        <f t="shared" si="1"/>
        <v>2.9679347826086957</v>
      </c>
      <c r="G19" s="58">
        <v>3</v>
      </c>
      <c r="H19" s="6">
        <f>+Tableau24153[[#This Row],[Effectif validé]]-Tableau24153[[#This Row],[Effectif proposé par le groupe de travail]]</f>
        <v>0</v>
      </c>
    </row>
    <row r="20" spans="1:8" ht="31.5" x14ac:dyDescent="0.25">
      <c r="A20" s="146" t="s">
        <v>339</v>
      </c>
      <c r="B20" s="15" t="s">
        <v>338</v>
      </c>
      <c r="C20" s="13">
        <v>1</v>
      </c>
      <c r="D20" s="13">
        <v>1</v>
      </c>
      <c r="E20" s="13">
        <v>2660</v>
      </c>
      <c r="F20" s="12">
        <f t="shared" si="1"/>
        <v>1.4456521739130435</v>
      </c>
      <c r="G20" s="58">
        <v>1</v>
      </c>
      <c r="H20" s="13">
        <f>+Tableau24153[[#This Row],[Effectif validé]]-Tableau24153[[#This Row],[Effectif proposé par le groupe de travail]]</f>
        <v>0</v>
      </c>
    </row>
    <row r="21" spans="1:8" x14ac:dyDescent="0.25">
      <c r="A21" s="146"/>
      <c r="B21" s="15" t="s">
        <v>435</v>
      </c>
      <c r="C21" s="13">
        <v>1</v>
      </c>
      <c r="D21" s="13">
        <v>3</v>
      </c>
      <c r="E21" s="13">
        <v>5276</v>
      </c>
      <c r="F21" s="12">
        <f t="shared" si="1"/>
        <v>2.8673913043478261</v>
      </c>
      <c r="G21" s="58">
        <v>3</v>
      </c>
      <c r="H21" s="13">
        <f>+Tableau24153[[#This Row],[Effectif validé]]-Tableau24153[[#This Row],[Effectif proposé par le groupe de travail]]</f>
        <v>0</v>
      </c>
    </row>
    <row r="22" spans="1:8" x14ac:dyDescent="0.25">
      <c r="A22" s="59" t="s">
        <v>337</v>
      </c>
      <c r="B22" s="9" t="s">
        <v>336</v>
      </c>
      <c r="C22" s="6">
        <v>1</v>
      </c>
      <c r="D22" s="6">
        <v>1</v>
      </c>
      <c r="E22" s="6">
        <v>4224</v>
      </c>
      <c r="F22" s="150">
        <f t="shared" si="1"/>
        <v>2.2956521739130435</v>
      </c>
      <c r="G22" s="58">
        <v>1</v>
      </c>
      <c r="H22" s="6">
        <f>+Tableau24153[[#This Row],[Effectif validé]]-Tableau24153[[#This Row],[Effectif proposé par le groupe de travail]]</f>
        <v>0</v>
      </c>
    </row>
    <row r="23" spans="1:8" x14ac:dyDescent="0.25">
      <c r="A23" s="59"/>
      <c r="B23" s="9" t="s">
        <v>335</v>
      </c>
      <c r="C23" s="6">
        <v>0</v>
      </c>
      <c r="D23" s="6">
        <v>1</v>
      </c>
      <c r="E23" s="6"/>
      <c r="F23" s="150">
        <f>+E23/1840</f>
        <v>0</v>
      </c>
      <c r="G23" s="58">
        <v>1</v>
      </c>
      <c r="H23" s="6">
        <f>+Tableau24153[[#This Row],[Effectif validé]]-Tableau24153[[#This Row],[Effectif proposé par le groupe de travail]]</f>
        <v>0</v>
      </c>
    </row>
    <row r="24" spans="1:8" ht="31.5" x14ac:dyDescent="0.25">
      <c r="A24" s="146" t="s">
        <v>334</v>
      </c>
      <c r="B24" s="15" t="s">
        <v>333</v>
      </c>
      <c r="C24" s="13">
        <v>1</v>
      </c>
      <c r="D24" s="13">
        <v>0</v>
      </c>
      <c r="E24" s="151">
        <v>1347</v>
      </c>
      <c r="F24" s="12">
        <f t="shared" si="1"/>
        <v>0.73206521739130437</v>
      </c>
      <c r="G24" s="58">
        <v>1</v>
      </c>
      <c r="H24" s="13">
        <f>+Tableau24153[[#This Row],[Effectif validé]]-Tableau24153[[#This Row],[Effectif proposé par le groupe de travail]]</f>
        <v>1</v>
      </c>
    </row>
    <row r="25" spans="1:8" ht="31.5" x14ac:dyDescent="0.25">
      <c r="A25" s="146"/>
      <c r="B25" s="15" t="s">
        <v>332</v>
      </c>
      <c r="C25" s="13">
        <v>1</v>
      </c>
      <c r="D25" s="13">
        <v>3</v>
      </c>
      <c r="E25" s="13">
        <v>6034</v>
      </c>
      <c r="F25" s="12">
        <f t="shared" si="1"/>
        <v>3.2793478260869566</v>
      </c>
      <c r="G25" s="58">
        <v>3</v>
      </c>
      <c r="H25" s="13">
        <f>+Tableau24153[[#This Row],[Effectif validé]]-Tableau24153[[#This Row],[Effectif proposé par le groupe de travail]]</f>
        <v>0</v>
      </c>
    </row>
    <row r="26" spans="1:8" ht="47.25" x14ac:dyDescent="0.25">
      <c r="A26" s="146"/>
      <c r="B26" s="15" t="s">
        <v>331</v>
      </c>
      <c r="C26" s="13">
        <v>1</v>
      </c>
      <c r="D26" s="13">
        <v>3</v>
      </c>
      <c r="E26" s="13">
        <v>5492</v>
      </c>
      <c r="F26" s="12">
        <f t="shared" si="1"/>
        <v>2.9847826086956522</v>
      </c>
      <c r="G26" s="58">
        <v>3</v>
      </c>
      <c r="H26" s="13">
        <f>+Tableau24153[[#This Row],[Effectif validé]]-Tableau24153[[#This Row],[Effectif proposé par le groupe de travail]]</f>
        <v>0</v>
      </c>
    </row>
    <row r="27" spans="1:8" x14ac:dyDescent="0.25">
      <c r="A27" s="59" t="s">
        <v>436</v>
      </c>
      <c r="B27" s="9" t="s">
        <v>330</v>
      </c>
      <c r="C27" s="6">
        <v>2</v>
      </c>
      <c r="D27" s="6">
        <v>3</v>
      </c>
      <c r="E27" s="6"/>
      <c r="F27" s="150">
        <f t="shared" si="1"/>
        <v>0</v>
      </c>
      <c r="G27" s="58">
        <v>2</v>
      </c>
      <c r="H27" s="6">
        <f>+Tableau24153[[#This Row],[Effectif validé]]-Tableau24153[[#This Row],[Effectif proposé par le groupe de travail]]</f>
        <v>-1</v>
      </c>
    </row>
    <row r="28" spans="1:8" x14ac:dyDescent="0.25">
      <c r="A28" s="153"/>
      <c r="B28" s="9" t="s">
        <v>1</v>
      </c>
      <c r="C28" s="6">
        <v>0</v>
      </c>
      <c r="D28" s="6">
        <v>1</v>
      </c>
      <c r="E28" s="6"/>
      <c r="F28" s="150">
        <f>+E28/1840</f>
        <v>0</v>
      </c>
      <c r="G28" s="58">
        <v>1</v>
      </c>
      <c r="H28" s="6">
        <f>+Tableau24153[[#This Row],[Effectif validé]]-Tableau24153[[#This Row],[Effectif proposé par le groupe de travail]]</f>
        <v>0</v>
      </c>
    </row>
    <row r="29" spans="1:8" x14ac:dyDescent="0.25">
      <c r="A29" s="59"/>
      <c r="B29" s="9" t="s">
        <v>329</v>
      </c>
      <c r="C29" s="6">
        <v>0</v>
      </c>
      <c r="D29" s="6">
        <v>4</v>
      </c>
      <c r="E29" s="6"/>
      <c r="F29" s="150">
        <f t="shared" si="1"/>
        <v>0</v>
      </c>
      <c r="G29" s="217">
        <v>4</v>
      </c>
      <c r="H29" s="6">
        <f>+Tableau24153[[#This Row],[Effectif validé]]-Tableau24153[[#This Row],[Effectif proposé par le groupe de travail]]</f>
        <v>0</v>
      </c>
    </row>
    <row r="30" spans="1:8" ht="18" x14ac:dyDescent="0.25">
      <c r="A30" s="127" t="s">
        <v>0</v>
      </c>
      <c r="B30" s="127"/>
      <c r="C30" s="127">
        <f>SUM(C5:C29)</f>
        <v>22</v>
      </c>
      <c r="D30" s="127">
        <f>SUBTOTAL(109,Tableau24153[Effectif proposé par le groupe de travail])</f>
        <v>44</v>
      </c>
      <c r="E30" s="127"/>
      <c r="F30" s="127">
        <f>SUM(F5:F29)</f>
        <v>30.460869565217394</v>
      </c>
      <c r="G30" s="127">
        <f>SUM(G5:G29)</f>
        <v>45</v>
      </c>
      <c r="H30" s="154">
        <f>SUM(G5:G29)</f>
        <v>45</v>
      </c>
    </row>
  </sheetData>
  <mergeCells count="1">
    <mergeCell ref="A1:H1"/>
  </mergeCells>
  <pageMargins left="0.25" right="0.25" top="0.75" bottom="0.75" header="0.3" footer="0.3"/>
  <pageSetup paperSize="9" orientation="landscape" r:id="rId1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K32"/>
  <sheetViews>
    <sheetView tabSelected="1" zoomScaleNormal="100" workbookViewId="0">
      <selection activeCell="K11" sqref="K11"/>
    </sheetView>
  </sheetViews>
  <sheetFormatPr baseColWidth="10" defaultColWidth="11.42578125" defaultRowHeight="15.75" x14ac:dyDescent="0.25"/>
  <cols>
    <col min="1" max="1" width="33.7109375" style="38" customWidth="1"/>
    <col min="2" max="2" width="35.42578125" style="38" customWidth="1"/>
    <col min="3" max="3" width="15.5703125" style="38" customWidth="1"/>
    <col min="4" max="4" width="14.5703125" style="38" customWidth="1"/>
    <col min="5" max="5" width="15" style="38" customWidth="1"/>
    <col min="6" max="7" width="14.140625" style="38" customWidth="1"/>
    <col min="8" max="8" width="11.85546875" style="38" customWidth="1"/>
    <col min="9" max="16384" width="11.42578125" style="38"/>
  </cols>
  <sheetData>
    <row r="1" spans="1:11" x14ac:dyDescent="0.25">
      <c r="A1" s="234" t="s">
        <v>412</v>
      </c>
      <c r="B1" s="234"/>
      <c r="C1" s="234"/>
      <c r="D1" s="234"/>
      <c r="E1" s="234"/>
      <c r="F1" s="234"/>
      <c r="G1" s="229"/>
      <c r="H1" s="49"/>
      <c r="I1" s="49"/>
      <c r="J1" s="49"/>
    </row>
    <row r="3" spans="1:11" ht="63" x14ac:dyDescent="0.25">
      <c r="A3" s="35" t="s">
        <v>87</v>
      </c>
      <c r="B3" s="34" t="s">
        <v>86</v>
      </c>
      <c r="C3" s="34" t="s">
        <v>85</v>
      </c>
      <c r="D3" s="34" t="s">
        <v>84</v>
      </c>
      <c r="E3" s="34" t="s">
        <v>83</v>
      </c>
      <c r="F3" s="34" t="s">
        <v>82</v>
      </c>
      <c r="G3" s="32" t="s">
        <v>81</v>
      </c>
      <c r="H3" s="32" t="s">
        <v>80</v>
      </c>
    </row>
    <row r="4" spans="1:11" x14ac:dyDescent="0.25">
      <c r="A4" s="249"/>
      <c r="B4" s="70" t="s">
        <v>411</v>
      </c>
      <c r="C4" s="84">
        <v>1</v>
      </c>
      <c r="D4" s="90">
        <v>1</v>
      </c>
      <c r="E4" s="84"/>
      <c r="F4" s="84">
        <v>1</v>
      </c>
      <c r="G4" s="111">
        <v>1</v>
      </c>
      <c r="H4" s="87">
        <f>+G4-D4</f>
        <v>0</v>
      </c>
    </row>
    <row r="5" spans="1:11" x14ac:dyDescent="0.25">
      <c r="A5" s="240" t="s">
        <v>405</v>
      </c>
      <c r="B5" s="120" t="s">
        <v>73</v>
      </c>
      <c r="C5" s="13">
        <v>0</v>
      </c>
      <c r="D5" s="13">
        <v>1</v>
      </c>
      <c r="E5" s="13"/>
      <c r="F5" s="213">
        <f t="shared" ref="F5:F28" si="0">+E5/1840</f>
        <v>0</v>
      </c>
      <c r="G5" s="58">
        <v>1</v>
      </c>
      <c r="H5" s="86">
        <f>+G5-D5</f>
        <v>0</v>
      </c>
    </row>
    <row r="6" spans="1:11" x14ac:dyDescent="0.25">
      <c r="A6" s="241"/>
      <c r="B6" s="120" t="s">
        <v>319</v>
      </c>
      <c r="C6" s="13">
        <v>0</v>
      </c>
      <c r="D6" s="13">
        <v>1</v>
      </c>
      <c r="E6" s="13"/>
      <c r="F6" s="213">
        <f t="shared" si="0"/>
        <v>0</v>
      </c>
      <c r="G6" s="58">
        <v>1</v>
      </c>
      <c r="H6" s="13">
        <f>+G6-D6</f>
        <v>0</v>
      </c>
      <c r="J6" s="117"/>
    </row>
    <row r="7" spans="1:11" x14ac:dyDescent="0.25">
      <c r="A7" s="241"/>
      <c r="B7" s="120" t="s">
        <v>351</v>
      </c>
      <c r="C7" s="13">
        <v>0</v>
      </c>
      <c r="D7" s="13">
        <v>1</v>
      </c>
      <c r="E7" s="13"/>
      <c r="F7" s="213">
        <f>+E7/1840</f>
        <v>0</v>
      </c>
      <c r="G7" s="58">
        <v>1</v>
      </c>
      <c r="H7" s="86">
        <f>+G7-D7</f>
        <v>0</v>
      </c>
    </row>
    <row r="8" spans="1:11" x14ac:dyDescent="0.25">
      <c r="A8" s="242"/>
      <c r="B8" s="119" t="s">
        <v>1</v>
      </c>
      <c r="C8" s="13">
        <v>0</v>
      </c>
      <c r="D8" s="13">
        <v>1</v>
      </c>
      <c r="E8" s="13"/>
      <c r="F8" s="213">
        <f t="shared" si="0"/>
        <v>0</v>
      </c>
      <c r="G8" s="58">
        <v>1</v>
      </c>
      <c r="H8" s="86">
        <f t="shared" ref="H8:H31" si="1">+G8-D8</f>
        <v>0</v>
      </c>
    </row>
    <row r="9" spans="1:11" x14ac:dyDescent="0.25">
      <c r="A9" s="237" t="s">
        <v>402</v>
      </c>
      <c r="B9" s="88" t="s">
        <v>53</v>
      </c>
      <c r="C9" s="13">
        <v>0</v>
      </c>
      <c r="D9" s="214">
        <v>1</v>
      </c>
      <c r="E9" s="68"/>
      <c r="F9" s="122">
        <f>+E9/1840</f>
        <v>0</v>
      </c>
      <c r="G9" s="58">
        <v>1</v>
      </c>
      <c r="H9" s="87">
        <f>+G9-D9</f>
        <v>0</v>
      </c>
      <c r="K9" s="118"/>
    </row>
    <row r="10" spans="1:11" x14ac:dyDescent="0.25">
      <c r="A10" s="237"/>
      <c r="B10" s="88" t="s">
        <v>401</v>
      </c>
      <c r="C10" s="13">
        <v>0</v>
      </c>
      <c r="D10" s="214">
        <v>1</v>
      </c>
      <c r="E10" s="68"/>
      <c r="F10" s="122">
        <f>+E10/1840</f>
        <v>0</v>
      </c>
      <c r="G10" s="58">
        <v>1</v>
      </c>
      <c r="H10" s="87">
        <f>+G10-D10</f>
        <v>0</v>
      </c>
    </row>
    <row r="11" spans="1:11" x14ac:dyDescent="0.25">
      <c r="A11" s="238" t="s">
        <v>400</v>
      </c>
      <c r="B11" s="89" t="s">
        <v>428</v>
      </c>
      <c r="C11" s="13">
        <v>0</v>
      </c>
      <c r="D11" s="121">
        <v>1</v>
      </c>
      <c r="E11" s="13"/>
      <c r="F11" s="213">
        <f>+E11/1840</f>
        <v>0</v>
      </c>
      <c r="G11" s="58">
        <v>1</v>
      </c>
      <c r="H11" s="86">
        <f>+G11-D11</f>
        <v>0</v>
      </c>
    </row>
    <row r="12" spans="1:11" x14ac:dyDescent="0.25">
      <c r="A12" s="238"/>
      <c r="B12" s="89" t="s">
        <v>399</v>
      </c>
      <c r="C12" s="13">
        <v>0</v>
      </c>
      <c r="D12" s="121">
        <v>1</v>
      </c>
      <c r="E12" s="13"/>
      <c r="F12" s="213">
        <f>+E12/1840</f>
        <v>0</v>
      </c>
      <c r="G12" s="58">
        <v>1</v>
      </c>
      <c r="H12" s="86">
        <f>+G12-D12</f>
        <v>0</v>
      </c>
    </row>
    <row r="13" spans="1:11" ht="31.5" x14ac:dyDescent="0.25">
      <c r="A13" s="238"/>
      <c r="B13" s="89" t="s">
        <v>398</v>
      </c>
      <c r="C13" s="13">
        <v>0</v>
      </c>
      <c r="D13" s="121">
        <v>1</v>
      </c>
      <c r="E13" s="13"/>
      <c r="F13" s="13">
        <f>+E13/1840</f>
        <v>0</v>
      </c>
      <c r="G13" s="58">
        <v>1</v>
      </c>
      <c r="H13" s="86">
        <f>+G13-D13</f>
        <v>0</v>
      </c>
    </row>
    <row r="14" spans="1:11" x14ac:dyDescent="0.25">
      <c r="A14" s="237" t="s">
        <v>404</v>
      </c>
      <c r="B14" s="88" t="s">
        <v>427</v>
      </c>
      <c r="C14" s="13">
        <v>0</v>
      </c>
      <c r="D14" s="215">
        <v>1</v>
      </c>
      <c r="E14" s="68">
        <v>2314</v>
      </c>
      <c r="F14" s="112">
        <f t="shared" si="0"/>
        <v>1.2576086956521739</v>
      </c>
      <c r="G14" s="58">
        <v>1</v>
      </c>
      <c r="H14" s="87">
        <f t="shared" si="1"/>
        <v>0</v>
      </c>
    </row>
    <row r="15" spans="1:11" ht="31.5" x14ac:dyDescent="0.25">
      <c r="A15" s="237"/>
      <c r="B15" s="88" t="s">
        <v>403</v>
      </c>
      <c r="C15" s="13">
        <v>0</v>
      </c>
      <c r="D15" s="215">
        <v>1</v>
      </c>
      <c r="E15" s="68">
        <v>2017</v>
      </c>
      <c r="F15" s="112">
        <f t="shared" si="0"/>
        <v>1.0961956521739131</v>
      </c>
      <c r="G15" s="58">
        <v>1</v>
      </c>
      <c r="H15" s="87">
        <f t="shared" si="1"/>
        <v>0</v>
      </c>
    </row>
    <row r="16" spans="1:11" ht="31.5" x14ac:dyDescent="0.25">
      <c r="A16" s="237"/>
      <c r="B16" s="88" t="s">
        <v>472</v>
      </c>
      <c r="C16" s="13">
        <v>0</v>
      </c>
      <c r="D16" s="215">
        <v>1</v>
      </c>
      <c r="E16" s="68"/>
      <c r="F16" s="112">
        <f t="shared" si="0"/>
        <v>0</v>
      </c>
      <c r="G16" s="58">
        <v>1</v>
      </c>
      <c r="H16" s="87">
        <f t="shared" si="1"/>
        <v>0</v>
      </c>
    </row>
    <row r="17" spans="1:8" x14ac:dyDescent="0.25">
      <c r="A17" s="238" t="s">
        <v>410</v>
      </c>
      <c r="B17" s="89" t="s">
        <v>53</v>
      </c>
      <c r="C17" s="13">
        <v>0</v>
      </c>
      <c r="D17" s="189">
        <v>1</v>
      </c>
      <c r="E17" s="13">
        <v>1365</v>
      </c>
      <c r="F17" s="12">
        <f>+E17/1840</f>
        <v>0.74184782608695654</v>
      </c>
      <c r="G17" s="58">
        <v>1</v>
      </c>
      <c r="H17" s="86">
        <f>+G17-D17</f>
        <v>0</v>
      </c>
    </row>
    <row r="18" spans="1:8" ht="31.5" x14ac:dyDescent="0.25">
      <c r="A18" s="238"/>
      <c r="B18" s="89" t="s">
        <v>409</v>
      </c>
      <c r="C18" s="13">
        <v>0</v>
      </c>
      <c r="D18" s="189">
        <v>1</v>
      </c>
      <c r="E18" s="13">
        <v>1896</v>
      </c>
      <c r="F18" s="12">
        <f>+E18/1840</f>
        <v>1.0304347826086957</v>
      </c>
      <c r="G18" s="58">
        <v>1</v>
      </c>
      <c r="H18" s="86">
        <f>+G18-D18</f>
        <v>0</v>
      </c>
    </row>
    <row r="19" spans="1:8" x14ac:dyDescent="0.25">
      <c r="A19" s="238"/>
      <c r="B19" s="89" t="s">
        <v>408</v>
      </c>
      <c r="C19" s="13">
        <v>0</v>
      </c>
      <c r="D19" s="216">
        <v>1</v>
      </c>
      <c r="E19" s="13"/>
      <c r="F19" s="12">
        <f>+E19/1840</f>
        <v>0</v>
      </c>
      <c r="G19" s="58">
        <v>1</v>
      </c>
      <c r="H19" s="86">
        <f>+G19-D19</f>
        <v>0</v>
      </c>
    </row>
    <row r="20" spans="1:8" ht="31.5" x14ac:dyDescent="0.25">
      <c r="A20" s="238"/>
      <c r="B20" s="89" t="s">
        <v>407</v>
      </c>
      <c r="C20" s="13">
        <v>0</v>
      </c>
      <c r="D20" s="216">
        <v>1</v>
      </c>
      <c r="E20" s="13"/>
      <c r="F20" s="12">
        <f>+E20/1840</f>
        <v>0</v>
      </c>
      <c r="G20" s="58">
        <v>1</v>
      </c>
      <c r="H20" s="86">
        <f>+G20-D20</f>
        <v>0</v>
      </c>
    </row>
    <row r="21" spans="1:8" ht="31.5" x14ac:dyDescent="0.25">
      <c r="A21" s="238"/>
      <c r="B21" s="89" t="s">
        <v>406</v>
      </c>
      <c r="C21" s="13">
        <v>0</v>
      </c>
      <c r="D21" s="216">
        <v>1</v>
      </c>
      <c r="E21" s="13"/>
      <c r="F21" s="12">
        <f>+E21/1840</f>
        <v>0</v>
      </c>
      <c r="G21" s="58">
        <v>1</v>
      </c>
      <c r="H21" s="86">
        <f>+G21-D21</f>
        <v>0</v>
      </c>
    </row>
    <row r="22" spans="1:8" x14ac:dyDescent="0.25">
      <c r="A22" s="237" t="s">
        <v>397</v>
      </c>
      <c r="B22" s="88" t="s">
        <v>53</v>
      </c>
      <c r="C22" s="13">
        <v>0</v>
      </c>
      <c r="D22" s="214">
        <v>1</v>
      </c>
      <c r="E22" s="68">
        <v>1993</v>
      </c>
      <c r="F22" s="112">
        <f t="shared" si="0"/>
        <v>1.0831521739130434</v>
      </c>
      <c r="G22" s="58">
        <v>1</v>
      </c>
      <c r="H22" s="87">
        <f t="shared" si="1"/>
        <v>0</v>
      </c>
    </row>
    <row r="23" spans="1:8" ht="31.5" x14ac:dyDescent="0.25">
      <c r="A23" s="237"/>
      <c r="B23" s="88" t="s">
        <v>396</v>
      </c>
      <c r="C23" s="13">
        <v>0</v>
      </c>
      <c r="D23" s="214">
        <v>1</v>
      </c>
      <c r="E23" s="68">
        <v>843</v>
      </c>
      <c r="F23" s="112">
        <f t="shared" si="0"/>
        <v>0.45815217391304347</v>
      </c>
      <c r="G23" s="58">
        <v>1</v>
      </c>
      <c r="H23" s="87">
        <f t="shared" si="1"/>
        <v>0</v>
      </c>
    </row>
    <row r="24" spans="1:8" ht="47.25" x14ac:dyDescent="0.25">
      <c r="A24" s="237"/>
      <c r="B24" s="88" t="s">
        <v>395</v>
      </c>
      <c r="C24" s="13">
        <v>0</v>
      </c>
      <c r="D24" s="214">
        <v>1</v>
      </c>
      <c r="E24" s="68">
        <v>868</v>
      </c>
      <c r="F24" s="112">
        <f t="shared" si="0"/>
        <v>0.47173913043478261</v>
      </c>
      <c r="G24" s="58">
        <v>1</v>
      </c>
      <c r="H24" s="87">
        <f t="shared" si="1"/>
        <v>0</v>
      </c>
    </row>
    <row r="25" spans="1:8" x14ac:dyDescent="0.25">
      <c r="A25" s="238" t="s">
        <v>394</v>
      </c>
      <c r="B25" s="89" t="s">
        <v>53</v>
      </c>
      <c r="C25" s="13">
        <v>0</v>
      </c>
      <c r="D25" s="121">
        <v>1</v>
      </c>
      <c r="E25" s="13">
        <v>2369</v>
      </c>
      <c r="F25" s="12">
        <f t="shared" si="0"/>
        <v>1.2875000000000001</v>
      </c>
      <c r="G25" s="58">
        <v>1</v>
      </c>
      <c r="H25" s="86">
        <f t="shared" si="1"/>
        <v>0</v>
      </c>
    </row>
    <row r="26" spans="1:8" x14ac:dyDescent="0.25">
      <c r="A26" s="238"/>
      <c r="B26" s="89" t="s">
        <v>393</v>
      </c>
      <c r="C26" s="13">
        <v>0</v>
      </c>
      <c r="D26" s="121">
        <v>2</v>
      </c>
      <c r="E26" s="13"/>
      <c r="F26" s="12">
        <f t="shared" si="0"/>
        <v>0</v>
      </c>
      <c r="G26" s="58">
        <v>2</v>
      </c>
      <c r="H26" s="86">
        <f t="shared" si="1"/>
        <v>0</v>
      </c>
    </row>
    <row r="27" spans="1:8" x14ac:dyDescent="0.25">
      <c r="A27" s="238"/>
      <c r="B27" s="89" t="s">
        <v>392</v>
      </c>
      <c r="C27" s="13">
        <v>0</v>
      </c>
      <c r="D27" s="121">
        <v>2</v>
      </c>
      <c r="E27" s="13"/>
      <c r="F27" s="12">
        <f t="shared" si="0"/>
        <v>0</v>
      </c>
      <c r="G27" s="58">
        <v>2</v>
      </c>
      <c r="H27" s="86">
        <f t="shared" si="1"/>
        <v>0</v>
      </c>
    </row>
    <row r="28" spans="1:8" ht="47.25" x14ac:dyDescent="0.25">
      <c r="A28" s="238"/>
      <c r="B28" s="89" t="s">
        <v>391</v>
      </c>
      <c r="C28" s="13">
        <v>0</v>
      </c>
      <c r="D28" s="121">
        <v>1</v>
      </c>
      <c r="E28" s="14"/>
      <c r="F28" s="12">
        <f t="shared" si="0"/>
        <v>0</v>
      </c>
      <c r="G28" s="58">
        <v>1</v>
      </c>
      <c r="H28" s="86">
        <f t="shared" si="1"/>
        <v>0</v>
      </c>
    </row>
    <row r="29" spans="1:8" x14ac:dyDescent="0.25">
      <c r="A29" s="250" t="s">
        <v>318</v>
      </c>
      <c r="B29" s="88" t="s">
        <v>473</v>
      </c>
      <c r="C29" s="13">
        <v>0</v>
      </c>
      <c r="D29" s="214">
        <v>1</v>
      </c>
      <c r="E29" s="69"/>
      <c r="F29" s="112"/>
      <c r="G29" s="68">
        <v>1</v>
      </c>
      <c r="H29" s="87">
        <f t="shared" si="1"/>
        <v>0</v>
      </c>
    </row>
    <row r="30" spans="1:8" x14ac:dyDescent="0.25">
      <c r="A30" s="251"/>
      <c r="B30" s="88" t="s">
        <v>474</v>
      </c>
      <c r="C30" s="13">
        <v>0</v>
      </c>
      <c r="D30" s="214">
        <v>1</v>
      </c>
      <c r="E30" s="69"/>
      <c r="F30" s="112"/>
      <c r="G30" s="68">
        <v>1</v>
      </c>
      <c r="H30" s="87">
        <f t="shared" si="1"/>
        <v>0</v>
      </c>
    </row>
    <row r="31" spans="1:8" ht="18" x14ac:dyDescent="0.25">
      <c r="A31" s="113" t="s">
        <v>0</v>
      </c>
      <c r="B31" s="114"/>
      <c r="C31" s="115">
        <v>1</v>
      </c>
      <c r="D31" s="115">
        <f>SUM(D4:D30)</f>
        <v>29</v>
      </c>
      <c r="E31" s="115"/>
      <c r="F31" s="115"/>
      <c r="G31" s="115">
        <f>SUM(G4:G30)</f>
        <v>29</v>
      </c>
      <c r="H31" s="116">
        <f t="shared" si="1"/>
        <v>0</v>
      </c>
    </row>
    <row r="32" spans="1:8" x14ac:dyDescent="0.25">
      <c r="A32" s="239"/>
      <c r="B32" s="239"/>
      <c r="C32" s="239"/>
      <c r="D32" s="239"/>
      <c r="E32" s="239"/>
      <c r="F32" s="239"/>
      <c r="G32" s="230"/>
    </row>
  </sheetData>
  <mergeCells count="10">
    <mergeCell ref="A25:A28"/>
    <mergeCell ref="A29:A30"/>
    <mergeCell ref="A32:F32"/>
    <mergeCell ref="A1:F1"/>
    <mergeCell ref="A5:A8"/>
    <mergeCell ref="A9:A10"/>
    <mergeCell ref="A11:A13"/>
    <mergeCell ref="A14:A16"/>
    <mergeCell ref="A17:A21"/>
    <mergeCell ref="A22:A24"/>
  </mergeCells>
  <pageMargins left="0.23622047244094491" right="0.23622047244094491" top="0.74803149606299213" bottom="0.74803149606299213" header="0.31496062992125984" footer="0.31496062992125984"/>
  <pageSetup paperSize="9" scale="85" orientation="landscape" r:id="rId1"/>
  <rowBreaks count="1" manualBreakCount="1">
    <brk id="2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10</vt:i4>
      </vt:variant>
    </vt:vector>
  </HeadingPairs>
  <TitlesOfParts>
    <vt:vector size="10" baseType="lpstr">
      <vt:lpstr>DDA</vt:lpstr>
      <vt:lpstr>ANTENNE DDA</vt:lpstr>
      <vt:lpstr>DF</vt:lpstr>
      <vt:lpstr>DMG </vt:lpstr>
      <vt:lpstr>DRH </vt:lpstr>
      <vt:lpstr>DSI </vt:lpstr>
      <vt:lpstr>AMATCI</vt:lpstr>
      <vt:lpstr>CMPABB </vt:lpstr>
      <vt:lpstr>FOSAT </vt:lpstr>
      <vt:lpstr>CRAT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NIAMBE, AYA CYNTHIA MASSANDJE EPSE COCO</dc:creator>
  <cp:lastModifiedBy>KOUASSI ADOU ANTHELME</cp:lastModifiedBy>
  <cp:lastPrinted>2024-01-08T16:14:45Z</cp:lastPrinted>
  <dcterms:created xsi:type="dcterms:W3CDTF">2023-10-30T15:25:21Z</dcterms:created>
  <dcterms:modified xsi:type="dcterms:W3CDTF">2025-02-27T09:35:56Z</dcterms:modified>
</cp:coreProperties>
</file>