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3040" windowHeight="9195" activeTab="4"/>
  </bookViews>
  <sheets>
    <sheet name="CEE " sheetId="14" r:id="rId1"/>
    <sheet name="CIEF" sheetId="13" r:id="rId2"/>
    <sheet name="DSFD" sheetId="12" r:id="rId3"/>
    <sheet name="DECFinEx" sheetId="11" r:id="rId4"/>
    <sheet name="DA" sheetId="10" r:id="rId5"/>
    <sheet name="DCS 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3" l="1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5" i="13"/>
  <c r="F27" i="9"/>
  <c r="F28" i="9"/>
  <c r="H27" i="9"/>
  <c r="G55" i="14" l="1"/>
  <c r="D45" i="12" l="1"/>
  <c r="D55" i="14" l="1"/>
  <c r="H55" i="14" s="1"/>
  <c r="H54" i="14"/>
  <c r="F54" i="14"/>
  <c r="H53" i="14"/>
  <c r="F53" i="14"/>
  <c r="H52" i="14"/>
  <c r="F52" i="14"/>
  <c r="H51" i="14"/>
  <c r="F51" i="14"/>
  <c r="H50" i="14"/>
  <c r="F50" i="14"/>
  <c r="H49" i="14"/>
  <c r="F49" i="14"/>
  <c r="H48" i="14"/>
  <c r="F48" i="14"/>
  <c r="H47" i="14"/>
  <c r="F47" i="14"/>
  <c r="H46" i="14"/>
  <c r="F46" i="14"/>
  <c r="H45" i="14"/>
  <c r="F45" i="14"/>
  <c r="H44" i="14"/>
  <c r="F44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7" i="14"/>
  <c r="F37" i="14"/>
  <c r="H36" i="14"/>
  <c r="F36" i="14"/>
  <c r="H35" i="14"/>
  <c r="F35" i="14"/>
  <c r="H34" i="14"/>
  <c r="F34" i="14"/>
  <c r="H33" i="14"/>
  <c r="F33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6" i="14"/>
  <c r="F26" i="14"/>
  <c r="H25" i="14"/>
  <c r="F25" i="14"/>
  <c r="H24" i="14"/>
  <c r="F24" i="14"/>
  <c r="H23" i="14"/>
  <c r="F23" i="14"/>
  <c r="H22" i="14"/>
  <c r="F22" i="14"/>
  <c r="H21" i="14"/>
  <c r="F21" i="14"/>
  <c r="H20" i="14"/>
  <c r="F20" i="14"/>
  <c r="H19" i="14"/>
  <c r="F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G33" i="13"/>
  <c r="D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G45" i="12"/>
  <c r="H44" i="12"/>
  <c r="F44" i="12"/>
  <c r="H43" i="12"/>
  <c r="F43" i="12"/>
  <c r="H42" i="12"/>
  <c r="F42" i="12"/>
  <c r="H41" i="12"/>
  <c r="F41" i="12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H22" i="12"/>
  <c r="F22" i="12"/>
  <c r="H21" i="12"/>
  <c r="F21" i="12"/>
  <c r="H20" i="12"/>
  <c r="F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5" i="12" s="1"/>
  <c r="H4" i="12"/>
  <c r="G65" i="11"/>
  <c r="D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H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H22" i="11"/>
  <c r="F22" i="11"/>
  <c r="H21" i="11"/>
  <c r="F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G45" i="10"/>
  <c r="D45" i="10"/>
  <c r="H44" i="10"/>
  <c r="F44" i="10"/>
  <c r="H43" i="10"/>
  <c r="F43" i="10"/>
  <c r="H42" i="10"/>
  <c r="F42" i="10"/>
  <c r="H41" i="10"/>
  <c r="F41" i="10"/>
  <c r="H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H22" i="10"/>
  <c r="F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65" i="11" l="1"/>
  <c r="H45" i="10"/>
  <c r="G31" i="9"/>
  <c r="D31" i="9"/>
  <c r="H30" i="9"/>
  <c r="F30" i="9"/>
  <c r="H29" i="9"/>
  <c r="F29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F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1" i="9" l="1"/>
</calcChain>
</file>

<file path=xl/sharedStrings.xml><?xml version="1.0" encoding="utf-8"?>
<sst xmlns="http://schemas.openxmlformats.org/spreadsheetml/2006/main" count="412" uniqueCount="308">
  <si>
    <t>TOTAL</t>
  </si>
  <si>
    <t>Chargé des Synthèses et Analyses Statistiques du secteur Parapublic</t>
  </si>
  <si>
    <t>Chef de Section Synthèses et Analyses Statistiques du secteur Parapublic</t>
  </si>
  <si>
    <t>Section Synthèses et Analyses Statistiques du secteur Parapublic</t>
  </si>
  <si>
    <t xml:space="preserve">Chargé des Synthèses et Analyses Statistiques du secteur public </t>
  </si>
  <si>
    <t>Chef de Section  Synthèses et Analyses Statistiques du secteur public</t>
  </si>
  <si>
    <t>Section Synthèses et Analyses Statistiques du secteur Public</t>
  </si>
  <si>
    <t>Chargé de l'harmonisation statistique</t>
  </si>
  <si>
    <t>Chef de Section Harmonisation Statistique</t>
  </si>
  <si>
    <t>Section Harmonisation Statistique</t>
  </si>
  <si>
    <t>Chargé de la Veille Stratégique</t>
  </si>
  <si>
    <t>Chef de Section Veille Stratégique</t>
  </si>
  <si>
    <t>Section Veille Stratégique</t>
  </si>
  <si>
    <t xml:space="preserve">Chargé de la Centralisation et diffusion des statistiques </t>
  </si>
  <si>
    <t xml:space="preserve">Chef de Section Centralisation et diffusion des statistiques </t>
  </si>
  <si>
    <t>Section Centralisation et diffusion des statistiques</t>
  </si>
  <si>
    <t>Chargé de la Qualité, Contrôle Interne et Écoute client</t>
  </si>
  <si>
    <t>Chef de Service Qualité, Contrôle Interne et Écoute client</t>
  </si>
  <si>
    <t>Qualité, Contrôle Interne et Écoute client</t>
  </si>
  <si>
    <t>Chargé de la gestion des Ressources Humaines et  Moyens généraux</t>
  </si>
  <si>
    <t>Chef de Service Ressources Humaines et Moyens généraux</t>
  </si>
  <si>
    <t xml:space="preserve">Ressources Humaines et Moyens Généraux </t>
  </si>
  <si>
    <t>Chargé des Informations Documentées</t>
  </si>
  <si>
    <t>Chef de Service Informations Documentées</t>
  </si>
  <si>
    <t>Informations Documentées</t>
  </si>
  <si>
    <t>Chef de Service Courrier</t>
  </si>
  <si>
    <t>Courrier</t>
  </si>
  <si>
    <t>Chauffeur de liaison</t>
  </si>
  <si>
    <t>Chauffeur du DCS</t>
  </si>
  <si>
    <t>Chargé du secretariat</t>
  </si>
  <si>
    <t xml:space="preserve">Chef de Service Secrétariat </t>
  </si>
  <si>
    <t>Secrétariat</t>
  </si>
  <si>
    <t>Sous-directeur du Suivi du Programme Économique et Financier</t>
  </si>
  <si>
    <t>Sous-directeur des Synthèses et Analyses Statistiques</t>
  </si>
  <si>
    <t>Directeur de la Coordination Statistique</t>
  </si>
  <si>
    <t>ECART (V1/V2)</t>
  </si>
  <si>
    <t>Effectif validé</t>
  </si>
  <si>
    <t>Effectif défini par la charge de travail</t>
  </si>
  <si>
    <t>Charge de travail annuelle (heures)</t>
  </si>
  <si>
    <t>Effectif proposé par le groupe de travail</t>
  </si>
  <si>
    <t>Effectif existant</t>
  </si>
  <si>
    <t>Poste de travail</t>
  </si>
  <si>
    <t>Service</t>
  </si>
  <si>
    <t>TABLEAU SYNOPTIQUE DES RÉSULTATS DE LA PESÉE DES POSTES DE LA DIRECTION DE LA COORDINATION STATISTIQUE (DCS)</t>
  </si>
  <si>
    <t>Chef de Service Statistiques</t>
  </si>
  <si>
    <t>Statistiques</t>
  </si>
  <si>
    <t>Chargé</t>
  </si>
  <si>
    <t xml:space="preserve">Chef de Service Etudes et Formation </t>
  </si>
  <si>
    <t>Etudes et Formation</t>
  </si>
  <si>
    <t>Chargé de Réglementation et Agréments</t>
  </si>
  <si>
    <t>Chef de Service  Réglementation et Agréments</t>
  </si>
  <si>
    <t>Réglementation et Agréments</t>
  </si>
  <si>
    <t>Chef de Service  des Experts Techniques opérant dans le Secteur des Assurance</t>
  </si>
  <si>
    <t>Experts Techniques opérant dans le Secteur des Assurances</t>
  </si>
  <si>
    <t xml:space="preserve">Chargé du Contrôle sur Pièces des Autres intermédiaires d'Assurance </t>
  </si>
  <si>
    <t>Chef de Service  Contrôle sur Pièces des Autres intermédiaires d'Assurance</t>
  </si>
  <si>
    <t>Contrôle sur Pièces des Autres intermédiaires d'Assurance</t>
  </si>
  <si>
    <t>Agent chargé du Contrôle sur Pièces des Courtiers d'Assurance</t>
  </si>
  <si>
    <t>Chef de Service  Contrôle sur Pièces des Courtiers d'Assurance</t>
  </si>
  <si>
    <t>Contrôle sur Pièces des Courtiers d'Assurance</t>
  </si>
  <si>
    <t>Brigade de Contrôle des Courtiers d'Assurances</t>
  </si>
  <si>
    <t>Agent chargé Réassurance</t>
  </si>
  <si>
    <t xml:space="preserve">Chef de Service Réassurance </t>
  </si>
  <si>
    <t>Réassurance</t>
  </si>
  <si>
    <t>Agent chargé des Assurances Inclusives</t>
  </si>
  <si>
    <t>Chef de Service Assurances Inclusives</t>
  </si>
  <si>
    <t>Assurances Inclusives</t>
  </si>
  <si>
    <t>Agent chargé des bonnes pratiques commerciales et de Lutte contre le blanchiment des capitaux,  financement du Terrorisme et la Prolifération des Armes de Destruction massive</t>
  </si>
  <si>
    <t>Brigade des bonnes pratiques commerciales et de Lutte contre le blanchiment des capitaux,  financement du Terrorisme et la Prolifération des Armes de Destruction massive</t>
  </si>
  <si>
    <t>Agent chargé de Brigade de Contrôle des Sociétés d'Assurance non Vie</t>
  </si>
  <si>
    <t>Chef de Service Brigade de Contrôle des Sociétés d'Assurance non Vie</t>
  </si>
  <si>
    <t>Brigade de Contrôle des Sociétés d'Assurance non Vie</t>
  </si>
  <si>
    <t>Agent chargé de Brigade de Contrôle des Sociétés d'Assurance Vie ( Agrémt Quali Contrôl)</t>
  </si>
  <si>
    <t>Chef de Service Brigade de Contrôle des Sociétés d'Assurance Vie</t>
  </si>
  <si>
    <t>Brigade de Contrôle des Sociétés d'Assurance Vie</t>
  </si>
  <si>
    <t>Agent chargé des Informations Documentées</t>
  </si>
  <si>
    <t>Agent chargé Ecoute client</t>
  </si>
  <si>
    <t>Chef de Service Ecoute client et contentieux</t>
  </si>
  <si>
    <t>Écoute client et contentieux</t>
  </si>
  <si>
    <t xml:space="preserve">Agent chargé de la Qualité et Contrôle Interne </t>
  </si>
  <si>
    <t>Chef de Service Qualité et Contrôle Interne</t>
  </si>
  <si>
    <t xml:space="preserve">Qualité et Contrôle Interne  </t>
  </si>
  <si>
    <t>Chauffeur du DA</t>
  </si>
  <si>
    <t>Chargé des Ressources humaines et moyens généraux</t>
  </si>
  <si>
    <t>Chef de Service Ressources et Moyens Généraux</t>
  </si>
  <si>
    <t>Agent chargé du courrier</t>
  </si>
  <si>
    <t>Chargé du Secrétariat</t>
  </si>
  <si>
    <t>Sous-directeur du Contrôle des Sociétés d'Assurance</t>
  </si>
  <si>
    <t>Sous-directeur des Agréments, des Etudes et des Statistiques</t>
  </si>
  <si>
    <t>Sous-directeur du Contrôle des lntermédiaires d'Assurance</t>
  </si>
  <si>
    <t>Directeur des Assurances</t>
  </si>
  <si>
    <t>TABLEAU SYNOPTIQUE DES RÉSULTATS DE LA PESÉE DES POSTES DE LA DIRECTION DES ASSURANCES</t>
  </si>
  <si>
    <t>Chargé Coopération Internationale</t>
  </si>
  <si>
    <t>Chef de Service Coopération Internationale</t>
  </si>
  <si>
    <t>Coopération Internationale</t>
  </si>
  <si>
    <t>Chargé du Suivi des Fonds et Avoirs Saisis</t>
  </si>
  <si>
    <t>Chef de Service Suivi des Fonds et Avoirs Saisis</t>
  </si>
  <si>
    <t>Suivi des Fonds et Avoirs Saisis</t>
  </si>
  <si>
    <t xml:space="preserve">Agent chargé de Contrôle et Evaluation du Dispositif de Lutte contre le Blanchiment de Capitaux et le Financement du Terrorisme </t>
  </si>
  <si>
    <t xml:space="preserve">Chef de Service Contrôle et Evaluation du Dispositif de Lutte contre le Blanchiment de Capitaux et le Financement du Terrorisme </t>
  </si>
  <si>
    <t xml:space="preserve">Contrôle et Evaluation du Dispositif de Lutte contre le Blanchiment de Capitaux et le Financement du Terrorisme </t>
  </si>
  <si>
    <t>Agent chargé de Règlementation et Promotion des Mesures de Lutte contre le Blanchiment de Capitaux, le Financement du Terrorisme et la Prolifération des Armes de Destruction Massive</t>
  </si>
  <si>
    <t>Chef de Service Règlementation et Promotion des Mesures de Lutte contre le Blanchiment de Capitaux, le Financement du Terrorisme et la Prolifération des Armes de Destruction Massive</t>
  </si>
  <si>
    <t>Règlementation et Promotion des Mesures de Lutte contre le Blanchiment de Capitaux, le Financement du Terrorisme et la Prolifération des Armes de Destruction Massive</t>
  </si>
  <si>
    <t>Agent chargé de Balance des Règlements</t>
  </si>
  <si>
    <t>Chef de Service Balance des Règlements</t>
  </si>
  <si>
    <t>Balance des Règlements</t>
  </si>
  <si>
    <t>Chargé Analyse de la  Balance des Paiements</t>
  </si>
  <si>
    <t>Chef de Service Analyse de la  Balance des Paiements</t>
  </si>
  <si>
    <t>Analyse de la  Balance des Paiements</t>
  </si>
  <si>
    <t>Chargé Suivi des Echanges Extérieurs</t>
  </si>
  <si>
    <t>Chef de Service Suivi des Echanges Extérieurs</t>
  </si>
  <si>
    <t>Suivi des Echanges Extérieurs</t>
  </si>
  <si>
    <t>Chargé des Comptes en Devises</t>
  </si>
  <si>
    <t>Chef de Service Compte en Devises</t>
  </si>
  <si>
    <t>Compte en Devises</t>
  </si>
  <si>
    <t>Agent chargé de Autorisations et Engagements de Change en Ligne</t>
  </si>
  <si>
    <t>Chef de Service Autorisations et Engagements de Change en Ligne</t>
  </si>
  <si>
    <t>Autorisations et Engagements de Change en Ligne</t>
  </si>
  <si>
    <t>Chargé Relations Economiques et financières Internationales</t>
  </si>
  <si>
    <t>Chef de Service Relations Economiques et financières Internationales</t>
  </si>
  <si>
    <t>Relations Economiques et financières Internationales</t>
  </si>
  <si>
    <t>Chargé du Change Manuel</t>
  </si>
  <si>
    <t>Chef de Service Change Manuel</t>
  </si>
  <si>
    <t>Change Manuel</t>
  </si>
  <si>
    <t>Agent chargé de Rapatriements des Recettes d'Exportation</t>
  </si>
  <si>
    <t>Chef de Service Rapatriements des Recettes d'Exportation</t>
  </si>
  <si>
    <t>Rapatriements des Recettes d'Exportation</t>
  </si>
  <si>
    <t>Chef de Service Investissements et Emprunts Etrangers</t>
  </si>
  <si>
    <t>Investissements et Emprunts Etrangers</t>
  </si>
  <si>
    <t>Agent 2 chargé de  Contrôle des Changes</t>
  </si>
  <si>
    <t>Agent 1 chargé de Réglementation</t>
  </si>
  <si>
    <t>Chef de Service Réglementation et Contrôle des Changes</t>
  </si>
  <si>
    <t>Réglementation et Contrôle des Changes</t>
  </si>
  <si>
    <t>Agent chargé de Suivi des Opérations Boursières et Autres Types de Placement</t>
  </si>
  <si>
    <t>Chef de Service Suivi des Opérations Boursières et Autres Types de Placement</t>
  </si>
  <si>
    <t>Suivi des Opérations Boursières et Autres Types de Placement</t>
  </si>
  <si>
    <t>Agent chargé de Contrôle de Gestion des Etablissements de Crédit</t>
  </si>
  <si>
    <t>Chef de Service Contrôle de Gestion des Etablissements de Crédit</t>
  </si>
  <si>
    <t>Contrôle de Gestion des Etablissements de Crédit</t>
  </si>
  <si>
    <t>Agent chargé de Education Financière</t>
  </si>
  <si>
    <t>Chef de Service Education Financière</t>
  </si>
  <si>
    <t>Education Financière</t>
  </si>
  <si>
    <t>Agent chargé de Promotion de la Bancarisation des Systhèmes et des Moyens de paiement</t>
  </si>
  <si>
    <t>Chef de Service Promotion de la Bancarisation des Systhèmes et des Moyens de paiement</t>
  </si>
  <si>
    <t>Promotion de la Bancarisation des Systhèmes et des Moyens de paiement</t>
  </si>
  <si>
    <t>Agent chargé de Affaires Bancaires et Réglementation</t>
  </si>
  <si>
    <t>Chef de Service Affaires Bancaires et Réglementation</t>
  </si>
  <si>
    <t>Affaires Bancaires et Réglementation</t>
  </si>
  <si>
    <t>Chargé de Etudes Economique, Monétaires et Financières</t>
  </si>
  <si>
    <t>Chef de Service Etudes Economique, Monétaires et Financières</t>
  </si>
  <si>
    <t>Etudes Economique, Monétaires et Financières</t>
  </si>
  <si>
    <t>Agent chargé Formation</t>
  </si>
  <si>
    <t xml:space="preserve">Chef de Service Formation </t>
  </si>
  <si>
    <t>Formation</t>
  </si>
  <si>
    <t>Agent chargé des Statistiques</t>
  </si>
  <si>
    <t xml:space="preserve">Chef de Service Statistiques  </t>
  </si>
  <si>
    <t>Agent chargé de la Qualité, Contrôle Interne et Écoute client</t>
  </si>
  <si>
    <t>Qualité et Contrôle Interne  et  Ecoute Client</t>
  </si>
  <si>
    <t>Chargé des Ressources Humaines</t>
  </si>
  <si>
    <t>Chef de Service Ressources et Matériel</t>
  </si>
  <si>
    <t>Chauffeur DECFinEx</t>
  </si>
  <si>
    <t>Chargé  du Courrier</t>
  </si>
  <si>
    <t>Chargé de secrétariat</t>
  </si>
  <si>
    <t>Sous-directeur de Ia Lutte contre la Criminalité Financière</t>
  </si>
  <si>
    <t>Sous-directeur de la Balance des Paiements</t>
  </si>
  <si>
    <t>Sous-directeur des Finances Extérieures</t>
  </si>
  <si>
    <t>Sous-directeur des Affaires Monétaires et Bancaires</t>
  </si>
  <si>
    <t>Directeur des Etablissements de Crédit et des Finances Extérieures</t>
  </si>
  <si>
    <t>TABLEAU SYNOPTIQUE DES RÉSULTATS DE LA PESÉE DES POSTES DE LA DIRECTION DES ETABLISSEMENTS DE CREDITS ET DE FINANCEMENT EXTERIEUR</t>
  </si>
  <si>
    <t xml:space="preserve">Chargé des Synthèses et Publications </t>
  </si>
  <si>
    <t>Chef de Service Synthèses et Publications</t>
  </si>
  <si>
    <t>Synthèses et Publications</t>
  </si>
  <si>
    <t>Chargé du Suivi Évaluation et Cotations</t>
  </si>
  <si>
    <t>Chef de Service Suivi Évaluation et Cotations</t>
  </si>
  <si>
    <t>Suivi Évaluation et Cotations</t>
  </si>
  <si>
    <t>Chargé des Statistiques</t>
  </si>
  <si>
    <t>Agent chargé Contrôle des Systèmes Financiers Décentralisés</t>
  </si>
  <si>
    <t>Agent chargé contrôle des Systèmes Financiers Décentralisés</t>
  </si>
  <si>
    <t>Chef de Service Contrôle des Systèmes Financiers Décentralisés</t>
  </si>
  <si>
    <t>Contrôle des Systèmes Financiers Décentralisés</t>
  </si>
  <si>
    <t>Chargé 1 Suivi Permanent des Systèmes Financiers Décentralisés en Redressement</t>
  </si>
  <si>
    <t>Agent chargé Suivi Permanent des Systèmes Financiers Décentralisés</t>
  </si>
  <si>
    <t>Chef de Service Suivi Permanent des Systèmes Financiers Décentralisés en Redressement</t>
  </si>
  <si>
    <t>Suivi Permanent des Systèmes Financiers Décentralisés en Redressement</t>
  </si>
  <si>
    <t>Chargé du  Suivi Permanent des Systèmes Financiers Décentralisés</t>
  </si>
  <si>
    <t>Chef de Service Suivi Permanent des Systèmes Financiers Décentralisés</t>
  </si>
  <si>
    <t>Suivi Permanent des Systèmes Financiers Décentralisés</t>
  </si>
  <si>
    <t>Agent chargé Réglementation et Autorisations Préalables</t>
  </si>
  <si>
    <t>Chef de Service Réglementation et Autorisations Préalables</t>
  </si>
  <si>
    <t>Réglementation et Autorisations Préalables</t>
  </si>
  <si>
    <t>Chargé de Service Contrôle des Autorisations d'Exercer et Suivi des Liquidations</t>
  </si>
  <si>
    <t>Chef de Service Contrôle des Autorisations d'Exercer et Suivi des Liquidations</t>
  </si>
  <si>
    <t>Contrôle des Autorisations d'Exercer et Suivi des Liquidations</t>
  </si>
  <si>
    <t>Agent chargé Autorisation d'Exercer</t>
  </si>
  <si>
    <t>Chef de Service Autorisation d'Exercer</t>
  </si>
  <si>
    <t>Autorisation d'Exercer</t>
  </si>
  <si>
    <t>Agent chargé Suivi des Recommandations de la Commission Nationale pour Microfinance</t>
  </si>
  <si>
    <t>Chef de Service Suivi des Recommandations de la Commission Nationale pour Microfinance</t>
  </si>
  <si>
    <t>Suivi des Recommandations de la Commission Nationale pour Microfinance (CNM)</t>
  </si>
  <si>
    <t xml:space="preserve">Agent chargé Ressources Humaines et Moyens Généraux </t>
  </si>
  <si>
    <t xml:space="preserve">Chef de Service Ressources Humaines et Moyens Généraux </t>
  </si>
  <si>
    <t>Chargé Qualité, Contrôle Interne et écoute client</t>
  </si>
  <si>
    <t>Chef de Service Qualité, Contrôle Interne et écoute client</t>
  </si>
  <si>
    <t>Qualité, Contrôle Interne et Écoute Client</t>
  </si>
  <si>
    <t>Chargé des  Informations Documentées</t>
  </si>
  <si>
    <t>Chauffeur de la DSFD</t>
  </si>
  <si>
    <t>Chargé Courrier</t>
  </si>
  <si>
    <t xml:space="preserve"> Chargé de secrétariat</t>
  </si>
  <si>
    <t>Sous-directeur des Evaluations et des Synthèses</t>
  </si>
  <si>
    <t>Sous-directeur de la Surveillance de la Gestion</t>
  </si>
  <si>
    <t>Sous-directeur des Agréments</t>
  </si>
  <si>
    <t>Directeur des Systèmes Financiers Décentralisés</t>
  </si>
  <si>
    <t>TABLEAU SYNOPTIQUE DES RÉSULTATS DE LA PESÉE DES POSTES DE LA DIRECTION DES SYTEMES FINANCIERS DECENTRALISES</t>
  </si>
  <si>
    <t>Chargé du Suivi des jeux de hasard</t>
  </si>
  <si>
    <t>Chef de service</t>
  </si>
  <si>
    <t>Service Suivi des jeux de hasard</t>
  </si>
  <si>
    <t>Chargée la sensibilisationsur les activités d'agrobusiness et assimilés</t>
  </si>
  <si>
    <t>Chargé de la Réglementation du Financement alternatif</t>
  </si>
  <si>
    <t>Service Réglementation et Sensibilisation sur les activités d'agrobusiness et assimilées</t>
  </si>
  <si>
    <t>Chargé du Suivi des investigations</t>
  </si>
  <si>
    <t>Chargé de la Veille informationnelle</t>
  </si>
  <si>
    <t>Service Veille Informationnelle sur les activités d'agrobusiness et assimilées</t>
  </si>
  <si>
    <t>Chargé du Suivi du secteur Tertiaire</t>
  </si>
  <si>
    <t>Service Suivi du Secteur Tertiaire</t>
  </si>
  <si>
    <t>Chargé du Suivi du secteur Secondaire</t>
  </si>
  <si>
    <t>Service Suivi du Secteur Secondaire</t>
  </si>
  <si>
    <t>Chargé du Suivi du secteur Primaire</t>
  </si>
  <si>
    <t>Service Suivi du Secteur Primaire</t>
  </si>
  <si>
    <t>Chargé de la comptabilité et des finances du CNC</t>
  </si>
  <si>
    <t>Chargé du comité de la comptabilité publique</t>
  </si>
  <si>
    <t>Chargé du comité de la comptabilité des entreprises non financières et des normes comptables internationales</t>
  </si>
  <si>
    <t>Service Normes Comptables et Publications</t>
  </si>
  <si>
    <t>Chargé de la collecte et du contrôle des données comptables</t>
  </si>
  <si>
    <t>Chargé de l'appui à la production des documents de Finances Publiques</t>
  </si>
  <si>
    <t>Service Appui à la Production des Documents liés aux Finances Publiques</t>
  </si>
  <si>
    <t>Chargé de la production des notes d'analyse et de synthèse</t>
  </si>
  <si>
    <t>Service Analyse des Etudes, Notes et autres Productions</t>
  </si>
  <si>
    <t>Chargé des secteurs de la Protection Sociale, Loisirs et Protection Civile</t>
  </si>
  <si>
    <t>Chargé des secteurs de l'Education et de la Santé</t>
  </si>
  <si>
    <t>Service Réalisation des Etudes à caractère social</t>
  </si>
  <si>
    <t>Chargé du Traitement des données</t>
  </si>
  <si>
    <t>Chargé de la conduite des Etudes</t>
  </si>
  <si>
    <t>Service Réalisation des Etudes Economiques et Financières</t>
  </si>
  <si>
    <t>Chargé du Suivi des Notes et autres Productions</t>
  </si>
  <si>
    <t>Chargé de la Programmation et de la Coordination des Etudes</t>
  </si>
  <si>
    <t>Service Programmation et Coordination des Etudes, Notes et autres Productions</t>
  </si>
  <si>
    <t xml:space="preserve">Chargé des données statistiques externes </t>
  </si>
  <si>
    <t xml:space="preserve">Chargé des données statistiques internes </t>
  </si>
  <si>
    <t>Service Statistiques</t>
  </si>
  <si>
    <t>Chargé des Moyens Généraux</t>
  </si>
  <si>
    <t>Service Ressources Humaines et Materiels</t>
  </si>
  <si>
    <t>Chargé de la Qualité et du Contrôle Interne</t>
  </si>
  <si>
    <t xml:space="preserve">Service Qualité et Contrôle Interne  </t>
  </si>
  <si>
    <t>Chargé de l'organisation des Archives</t>
  </si>
  <si>
    <t>Service Archives (Informarions Documentées)</t>
  </si>
  <si>
    <t>Chauffeur</t>
  </si>
  <si>
    <t xml:space="preserve">Chargé du Traitement du courrier </t>
  </si>
  <si>
    <t>Service Courrier</t>
  </si>
  <si>
    <t>Service Secrétariat</t>
  </si>
  <si>
    <t>Chef du Département Suivi des Secteurs et de la Surveillance des Activités de Placement Financier (DSSSAPF)</t>
  </si>
  <si>
    <t>Chef du Département Etudes et des Analyses Economiques (DEAE)</t>
  </si>
  <si>
    <t>Coordonnateur</t>
  </si>
  <si>
    <t>TABLEAU SYNOPTIQUE DES RESULTATS DE LA PESEE DES POSTES DE LA CEE</t>
  </si>
  <si>
    <t xml:space="preserve">Chauffeur du Coordonnateur  </t>
  </si>
  <si>
    <t xml:space="preserve">Expert Consultant </t>
  </si>
  <si>
    <t xml:space="preserve">Chargé du Contrôle Interne et de la Qualité  </t>
  </si>
  <si>
    <t>Coordonnateur Adjoint</t>
  </si>
  <si>
    <t>TABLEAU SYNOPTIQUE DES RESULTATS DE LA PESEE DES POSTES DE LA CIEF</t>
  </si>
  <si>
    <t>Coordination</t>
  </si>
  <si>
    <t xml:space="preserve">Secrétariat Technique  </t>
  </si>
  <si>
    <t>Secrétaire Technique</t>
  </si>
  <si>
    <t xml:space="preserve">Secrétaire Technique Adjoint  </t>
  </si>
  <si>
    <t>Chargé des RHMG</t>
  </si>
  <si>
    <t>Chargé de la Formation</t>
  </si>
  <si>
    <t>Service Secrétariat et Courrier</t>
  </si>
  <si>
    <t xml:space="preserve">Chef de service Secrétariat </t>
  </si>
  <si>
    <t>Chargé du courrier</t>
  </si>
  <si>
    <t xml:space="preserve">DVAS (EX Pôle Stratégique) </t>
  </si>
  <si>
    <t>Responsable DVAS (conseillers Techniques ou Directeurs Centraux)</t>
  </si>
  <si>
    <t>Chargé de la veille et de l'analyse  de l'évolution de l'Environnement Economique et Financier National, Régional et Mondial   (Analyste veilleur)</t>
  </si>
  <si>
    <t xml:space="preserve">Chargé de la veille et de l'analyse de l'évolution du Contexte Interne et Externe du Trésor Public (Analyste veilleur)    </t>
  </si>
  <si>
    <t xml:space="preserve">Chargé de la veille et de l'analyse de l'équilibre des Finances Publiques  (Analyste veilleur)  </t>
  </si>
  <si>
    <t xml:space="preserve">Chargé de la veille et de l'analyse de l'équilibre de la Trésorerie et Viabilité de la Dette (Analyste veilleur)   </t>
  </si>
  <si>
    <t>Chargé  Qualité Comptable et Analyse Financière     (Analyste veilleur)</t>
  </si>
  <si>
    <t xml:space="preserve">Chargé de la veille et de l'analyse de la  Stabilité du Secteur Financier (Analyste veilleur)  </t>
  </si>
  <si>
    <t>Chargé  de la veille et de l'analyse de l'équilibre de la Gestion des Relations Financières Extérieures (Analyste veilleur)</t>
  </si>
  <si>
    <t xml:space="preserve">Chargé de la veille et de l'analyse des affaires Juridiques et Gouvernance Institutionnelle (Analyste veilleur )    </t>
  </si>
  <si>
    <t xml:space="preserve">Chargé de la veille et de l'analyse de l'Adéquation des Ressources (Analyste veilleur)    </t>
  </si>
  <si>
    <t>Chargé de la veille et de l'analyse de l'évolution Numérique, Innovation Technologique et Sécurité Informatique  (Analyste veilleur)</t>
  </si>
  <si>
    <t>Informaticien développeur</t>
  </si>
  <si>
    <t>Informaticien/Administrateur de bases de données  (non pourvu)</t>
  </si>
  <si>
    <t>Expert Consultant  Macro économie</t>
  </si>
  <si>
    <t>Expert Consultant  Statisticien</t>
  </si>
  <si>
    <t>Expert Consultant  Economie</t>
  </si>
  <si>
    <t>Expert Consultant Financier</t>
  </si>
  <si>
    <t>Service d'appui</t>
  </si>
  <si>
    <t>Documentaliste</t>
  </si>
  <si>
    <t>Direction</t>
  </si>
  <si>
    <t>Chargé  du courrier</t>
  </si>
  <si>
    <t>Chauffeur du Coordonnateur</t>
  </si>
  <si>
    <t>Section elaboration du TOFE base balance Générale des comptes du Trésor</t>
  </si>
  <si>
    <t xml:space="preserve">Agent chargé des statistiques </t>
  </si>
  <si>
    <t>39</t>
  </si>
  <si>
    <t>Chauffeurs</t>
  </si>
  <si>
    <t>Chef de Brigade des bonnes pratiques commerciales et de Lutte contre le blanchiment des capitaux,  financement du Terrorisme et la Prolifération des Armes de Destruction massive</t>
  </si>
  <si>
    <t xml:space="preserve">Chef de Service Brigade de Contrôle des Courtiers d'Assurances </t>
  </si>
  <si>
    <t>Chargé de Contrôle des Courtiers d'Assurances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</si>
</sst>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sto MT"/>
      <family val="1"/>
    </font>
    <font>
      <sz val="12"/>
      <color rgb="FF00B050"/>
      <name val="Calisto MT"/>
      <family val="1"/>
    </font>
    <font>
      <sz val="12"/>
      <color rgb="FF000000"/>
      <name val="Calisto MT"/>
      <family val="1"/>
    </font>
    <font>
      <b/>
      <sz val="12"/>
      <color rgb="FF000000"/>
      <name val="Calisto MT"/>
      <family val="1"/>
    </font>
    <font>
      <b/>
      <sz val="12"/>
      <color theme="1"/>
      <name val="Calisto MT"/>
      <family val="1"/>
    </font>
    <font>
      <sz val="12"/>
      <name val="Calisto MT"/>
      <family val="1"/>
    </font>
    <font>
      <b/>
      <sz val="12"/>
      <name val="Calisto MT"/>
      <family val="1"/>
    </font>
    <font>
      <sz val="12"/>
      <color rgb="FFFF0000"/>
      <name val="Calisto MT"/>
      <family val="1"/>
    </font>
    <font>
      <b/>
      <u/>
      <sz val="12"/>
      <color theme="1"/>
      <name val="Calisto MT"/>
      <family val="1"/>
    </font>
    <font>
      <b/>
      <u/>
      <sz val="12"/>
      <name val="Calisto MT"/>
      <family val="1"/>
    </font>
    <font>
      <b/>
      <sz val="12"/>
      <color rgb="FF00B050"/>
      <name val="Calisto MT"/>
      <family val="1"/>
    </font>
    <font>
      <b/>
      <u/>
      <sz val="12"/>
      <color rgb="FF00B050"/>
      <name val="Calisto MT"/>
      <family val="1"/>
    </font>
    <font>
      <b/>
      <u/>
      <sz val="12"/>
      <color rgb="FF000000"/>
      <name val="Calisto MT"/>
      <family val="1"/>
    </font>
    <font>
      <b/>
      <sz val="14"/>
      <name val="Calisto MT"/>
      <family val="1"/>
    </font>
    <font>
      <sz val="14"/>
      <name val="Calisto MT"/>
      <family val="1"/>
    </font>
    <font>
      <b/>
      <sz val="12"/>
      <name val="Calisto MT"/>
      <family val="1"/>
    </font>
    <font>
      <sz val="12"/>
      <name val="Calisto MT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rgb="FFFF0000"/>
      </patternFill>
    </fill>
    <fill>
      <patternFill patternType="solid">
        <fgColor rgb="FF00B050"/>
        <bgColor rgb="FFFFF2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2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/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Fill="1"/>
    <xf numFmtId="0" fontId="1" fillId="0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1" fillId="0" borderId="0" xfId="0" applyFont="1" applyFill="1" applyAlignment="1">
      <alignment vertical="center"/>
    </xf>
    <xf numFmtId="0" fontId="7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/>
    <xf numFmtId="4" fontId="7" fillId="6" borderId="1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vertical="center" wrapText="1"/>
    </xf>
    <xf numFmtId="3" fontId="4" fillId="6" borderId="11" xfId="0" applyNumberFormat="1" applyFont="1" applyFill="1" applyBorder="1" applyAlignment="1">
      <alignment horizontal="center" vertical="center" wrapText="1"/>
    </xf>
    <xf numFmtId="3" fontId="4" fillId="6" borderId="1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3" fontId="14" fillId="6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/>
    </xf>
    <xf numFmtId="0" fontId="15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3" fillId="2" borderId="0" xfId="0" applyFont="1" applyFill="1" applyBorder="1"/>
    <xf numFmtId="3" fontId="4" fillId="8" borderId="1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3" fillId="9" borderId="11" xfId="0" applyFont="1" applyFill="1" applyBorder="1" applyAlignment="1">
      <alignment vertical="center" wrapText="1"/>
    </xf>
    <xf numFmtId="3" fontId="3" fillId="9" borderId="11" xfId="0" applyNumberFormat="1" applyFont="1" applyFill="1" applyBorder="1" applyAlignment="1">
      <alignment horizontal="center" vertical="center" wrapText="1"/>
    </xf>
    <xf numFmtId="4" fontId="3" fillId="9" borderId="11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left" vertical="center" wrapText="1"/>
    </xf>
    <xf numFmtId="0" fontId="3" fillId="10" borderId="11" xfId="0" applyFont="1" applyFill="1" applyBorder="1" applyAlignment="1">
      <alignment vertical="center" wrapText="1"/>
    </xf>
    <xf numFmtId="3" fontId="3" fillId="10" borderId="11" xfId="0" applyNumberFormat="1" applyFont="1" applyFill="1" applyBorder="1" applyAlignment="1">
      <alignment horizontal="center" vertical="center" wrapText="1"/>
    </xf>
    <xf numFmtId="4" fontId="3" fillId="10" borderId="11" xfId="0" applyNumberFormat="1" applyFont="1" applyFill="1" applyBorder="1" applyAlignment="1">
      <alignment horizontal="center" vertical="center"/>
    </xf>
    <xf numFmtId="3" fontId="3" fillId="10" borderId="1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 vertical="center"/>
    </xf>
    <xf numFmtId="3" fontId="6" fillId="10" borderId="7" xfId="0" applyNumberFormat="1" applyFont="1" applyFill="1" applyBorder="1" applyAlignment="1">
      <alignment horizontal="center" vertical="center" wrapText="1"/>
    </xf>
    <xf numFmtId="4" fontId="6" fillId="10" borderId="1" xfId="0" applyNumberFormat="1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/>
    </xf>
    <xf numFmtId="165" fontId="6" fillId="10" borderId="1" xfId="0" applyNumberFormat="1" applyFont="1" applyFill="1" applyBorder="1" applyAlignment="1">
      <alignment horizontal="center" vertical="center"/>
    </xf>
    <xf numFmtId="1" fontId="6" fillId="1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2" fontId="6" fillId="10" borderId="1" xfId="0" applyNumberFormat="1" applyFont="1" applyFill="1" applyBorder="1" applyAlignment="1">
      <alignment horizontal="center" vertical="center"/>
    </xf>
    <xf numFmtId="3" fontId="3" fillId="11" borderId="11" xfId="0" applyNumberFormat="1" applyFont="1" applyFill="1" applyBorder="1" applyAlignment="1">
      <alignment horizontal="center" vertical="center" wrapText="1"/>
    </xf>
    <xf numFmtId="3" fontId="3" fillId="7" borderId="11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 wrapText="1"/>
    </xf>
    <xf numFmtId="3" fontId="3" fillId="11" borderId="12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6" fillId="10" borderId="5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164" fontId="17" fillId="2" borderId="6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4" fontId="6" fillId="10" borderId="6" xfId="0" applyNumberFormat="1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vertical="center" wrapText="1"/>
    </xf>
    <xf numFmtId="0" fontId="6" fillId="10" borderId="4" xfId="0" applyFont="1" applyFill="1" applyBorder="1" applyAlignment="1">
      <alignment vertical="center" wrapText="1"/>
    </xf>
    <xf numFmtId="3" fontId="6" fillId="10" borderId="4" xfId="0" applyNumberFormat="1" applyFont="1" applyFill="1" applyBorder="1" applyAlignment="1">
      <alignment horizontal="center" vertical="center" wrapText="1"/>
    </xf>
    <xf numFmtId="164" fontId="6" fillId="10" borderId="3" xfId="0" applyNumberFormat="1" applyFont="1" applyFill="1" applyBorder="1" applyAlignment="1">
      <alignment horizontal="center" vertical="center" wrapText="1"/>
    </xf>
    <xf numFmtId="4" fontId="6" fillId="1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>
          <fgColor indexed="64"/>
          <bgColor theme="0"/>
        </patternFill>
      </fill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64" formatCode="0;[Red]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64" formatCode="0;[Red]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2" formatCode="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64" formatCode="0;[Red]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</font>
      <fill>
        <patternFill patternType="solid">
          <fgColor indexed="64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" formatCode="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" formatCode="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fill>
        <patternFill patternType="solid"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sto MT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3" name="Tableau93237" displayName="Tableau93237" ref="A3:H54" totalsRowShown="0" headerRowDxfId="74" dataDxfId="72" totalsRowDxfId="70" headerRowBorderDxfId="73" tableBorderDxfId="71" totalsRowBorderDxfId="69">
  <autoFilter ref="A3:H54"/>
  <tableColumns count="8">
    <tableColumn id="1" name="Service" dataDxfId="68"/>
    <tableColumn id="2" name="Poste de travail" dataDxfId="67"/>
    <tableColumn id="3" name="Effectif existant" dataDxfId="66"/>
    <tableColumn id="4" name="Effectif proposé par le groupe de travail" dataDxfId="65"/>
    <tableColumn id="5" name="Charge de travail annuelle (heures)" dataDxfId="64"/>
    <tableColumn id="6" name="Effectif défini par la charge de travail" dataDxfId="63">
      <calculatedColumnFormula>+E4/1840</calculatedColumnFormula>
    </tableColumn>
    <tableColumn id="7" name="Effectif validé" dataDxfId="62"/>
    <tableColumn id="8" name="ECART (V1/V2)" dataDxfId="61">
      <calculatedColumnFormula>+Tableau93237[[#This Row],[Effectif validé]]-Tableau93237[[#This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2" name="Tableau938" displayName="Tableau938" ref="A4:H32" totalsRowShown="0">
  <autoFilter ref="A4:H32"/>
  <tableColumns count="8">
    <tableColumn id="1" name="Service"/>
    <tableColumn id="2" name="Poste de travail"/>
    <tableColumn id="3" name="Effectif existant"/>
    <tableColumn id="4" name="Effectif proposé par le groupe de travail"/>
    <tableColumn id="5" name="Charge de travail annuelle (heures)"/>
    <tableColumn id="6" name="Effectif défini par la charge de travail">
      <calculatedColumnFormula>+E5/1840</calculatedColumnFormula>
    </tableColumn>
    <tableColumn id="7" name="Effectif validé" dataDxfId="60"/>
    <tableColumn id="8" name="ECART (V1/V2)">
      <calculatedColumnFormula>Tableau938[[#This Row],[Effectif validé]]-Tableau938[[#This Row],[Effectif proposé par le groupe de travail]]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1" name="Tableau412" displayName="Tableau412" ref="A3:H45" totalsRowCount="1" headerRowDxfId="59" dataDxfId="57" totalsRowDxfId="55" headerRowBorderDxfId="58" tableBorderDxfId="56" totalsRowBorderDxfId="54">
  <autoFilter ref="A3:H44"/>
  <tableColumns count="8">
    <tableColumn id="1" name="Service" totalsRowLabel="TOTAL" dataDxfId="53" totalsRowDxfId="52"/>
    <tableColumn id="2" name="Poste de travail" dataDxfId="51" totalsRowDxfId="50"/>
    <tableColumn id="3" name="Effectif existant" totalsRowLabel="39" dataDxfId="49" totalsRowDxfId="48"/>
    <tableColumn id="4" name="Effectif proposé par le groupe de travail" totalsRowFunction="custom" dataDxfId="47" totalsRowDxfId="46">
      <totalsRowFormula>SUM(D4:D44)</totalsRowFormula>
    </tableColumn>
    <tableColumn id="5" name="Charge de travail annuelle (heures)" dataDxfId="45" totalsRowDxfId="44"/>
    <tableColumn id="6" name="Effectif défini par la charge de travail" dataDxfId="43" totalsRowDxfId="42">
      <calculatedColumnFormula>+E4/1840</calculatedColumnFormula>
    </tableColumn>
    <tableColumn id="7" name="Effectif validé" totalsRowFunction="custom" dataDxfId="41" totalsRowDxfId="40">
      <totalsRowFormula>SUM(G4:G44)</totalsRowFormula>
    </tableColumn>
    <tableColumn id="8" name="ECART (V1/V2)" totalsRowFunction="custom" dataDxfId="39" totalsRowDxfId="38">
      <calculatedColumnFormula>Tableau412[[#This Row],[Effectif validé]]-Tableau412[[#This Row],[Effectif proposé par le groupe de travail]]</calculatedColumnFormula>
      <totalsRowFormula>SUM(H4:H44)</totalsRow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10" name="Tableau326" displayName="Tableau326" ref="A3:H64" totalsRowShown="0" headerRowDxfId="37" dataDxfId="35" headerRowBorderDxfId="36" tableBorderDxfId="34" totalsRowBorderDxfId="33">
  <autoFilter ref="A3:H64"/>
  <tableColumns count="8">
    <tableColumn id="1" name="Service" dataDxfId="32"/>
    <tableColumn id="2" name="Poste de travail" dataDxfId="31"/>
    <tableColumn id="3" name="Effectif existant" dataDxfId="30"/>
    <tableColumn id="4" name="Effectif proposé par le groupe de travail" dataDxfId="29"/>
    <tableColumn id="5" name="Charge de travail annuelle (heures)" dataDxfId="28"/>
    <tableColumn id="6" name="Effectif défini par la charge de travail" dataDxfId="27">
      <calculatedColumnFormula>+E4/1840</calculatedColumnFormula>
    </tableColumn>
    <tableColumn id="7" name="Effectif validé" dataDxfId="26"/>
    <tableColumn id="8" name="ECART (V1/V2)" dataDxfId="25">
      <calculatedColumnFormula>Tableau326[[#This Row],[Effectif validé]]-Tableau326[[#This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9" name="Tableau210" displayName="Tableau210" ref="A3:H44" totalsRowShown="0" headerRowDxfId="24" dataDxfId="22" headerRowBorderDxfId="23" tableBorderDxfId="21">
  <autoFilter ref="A3:H44"/>
  <tableColumns count="8">
    <tableColumn id="1" name="Service" dataDxfId="20"/>
    <tableColumn id="2" name="Poste de travail" dataDxfId="19"/>
    <tableColumn id="3" name="Effectif existant" dataDxfId="18"/>
    <tableColumn id="4" name="Effectif proposé par le groupe de travail" dataDxfId="17"/>
    <tableColumn id="5" name="Charge de travail annuelle (heures)" dataDxfId="16"/>
    <tableColumn id="6" name="Effectif défini par la charge de travail" dataDxfId="15">
      <calculatedColumnFormula>+E4/1840</calculatedColumnFormula>
    </tableColumn>
    <tableColumn id="7" name="Effectif validé" dataDxfId="14"/>
    <tableColumn id="8" name="ECART (V1/V2)" dataDxfId="13">
      <calculatedColumnFormula>Tableau210[[#This Row],[Effectif validé]]-Tableau210[[#This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8" name="Tableau52823" displayName="Tableau52823" ref="A3:H30" totalsRowShown="0" headerRowDxfId="12" dataDxfId="10" headerRowBorderDxfId="11" tableBorderDxfId="9" totalsRowBorderDxfId="8">
  <autoFilter ref="A3:H30"/>
  <tableColumns count="8">
    <tableColumn id="1" name="Service" dataDxfId="7"/>
    <tableColumn id="2" name="Poste de travail" dataDxfId="6"/>
    <tableColumn id="3" name="Effectif existant" dataDxfId="5"/>
    <tableColumn id="4" name="Effectif proposé par le groupe de travail" dataDxfId="4"/>
    <tableColumn id="5" name="Charge de travail annuelle (heures)" dataDxfId="3"/>
    <tableColumn id="6" name="Effectif défini par la charge de travail" dataDxfId="2">
      <calculatedColumnFormula>+E4/1840</calculatedColumnFormula>
    </tableColumn>
    <tableColumn id="7" name="Effectif validé" dataDxfId="1"/>
    <tableColumn id="8" name="ECART (V1/V2)" dataDxfId="0">
      <calculatedColumnFormula>Tableau52823[[#This Row],[Effectif validé]]-Tableau52823[[#This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6"/>
  <sheetViews>
    <sheetView topLeftCell="A52" zoomScale="130" zoomScaleNormal="130" workbookViewId="0">
      <selection activeCell="C55" sqref="C55"/>
    </sheetView>
  </sheetViews>
  <sheetFormatPr baseColWidth="10" defaultColWidth="11.42578125" defaultRowHeight="15.75" x14ac:dyDescent="0.25"/>
  <cols>
    <col min="1" max="1" width="31.42578125" style="52" customWidth="1"/>
    <col min="2" max="2" width="27.28515625" style="52" customWidth="1"/>
    <col min="3" max="3" width="13" style="52" customWidth="1"/>
    <col min="4" max="4" width="14.28515625" style="52" customWidth="1"/>
    <col min="5" max="5" width="15" style="52" customWidth="1"/>
    <col min="6" max="6" width="15.28515625" style="52" customWidth="1"/>
    <col min="7" max="7" width="11" style="27" customWidth="1"/>
    <col min="8" max="8" width="13.28515625" style="52" bestFit="1" customWidth="1"/>
    <col min="9" max="16384" width="11.42578125" style="52"/>
  </cols>
  <sheetData>
    <row r="1" spans="1:8" x14ac:dyDescent="0.25">
      <c r="A1" s="152" t="s">
        <v>263</v>
      </c>
      <c r="B1" s="152"/>
      <c r="C1" s="152"/>
      <c r="D1" s="152"/>
      <c r="E1" s="152"/>
      <c r="F1" s="152"/>
      <c r="G1" s="152"/>
    </row>
    <row r="2" spans="1:8" x14ac:dyDescent="0.25">
      <c r="A2" s="81"/>
      <c r="B2" s="81"/>
      <c r="C2" s="81"/>
      <c r="D2" s="81"/>
      <c r="E2" s="81"/>
      <c r="F2" s="81"/>
      <c r="G2" s="81"/>
    </row>
    <row r="3" spans="1:8" ht="72" customHeight="1" x14ac:dyDescent="0.25">
      <c r="A3" s="10" t="s">
        <v>42</v>
      </c>
      <c r="B3" s="9" t="s">
        <v>41</v>
      </c>
      <c r="C3" s="9" t="s">
        <v>40</v>
      </c>
      <c r="D3" s="9" t="s">
        <v>39</v>
      </c>
      <c r="E3" s="9" t="s">
        <v>38</v>
      </c>
      <c r="F3" s="8" t="s">
        <v>37</v>
      </c>
      <c r="G3" s="9" t="s">
        <v>36</v>
      </c>
      <c r="H3" s="9" t="s">
        <v>35</v>
      </c>
    </row>
    <row r="4" spans="1:8" x14ac:dyDescent="0.25">
      <c r="A4" s="98" t="s">
        <v>269</v>
      </c>
      <c r="B4" s="99" t="s">
        <v>262</v>
      </c>
      <c r="C4" s="100"/>
      <c r="D4" s="100">
        <v>1</v>
      </c>
      <c r="E4" s="100"/>
      <c r="F4" s="101"/>
      <c r="G4" s="124">
        <v>1</v>
      </c>
      <c r="H4" s="102">
        <f>+Tableau93237[[#This Row],[Effectif validé]]-Tableau93237[[#This Row],[Effectif proposé par le groupe de travail]]</f>
        <v>0</v>
      </c>
    </row>
    <row r="5" spans="1:8" ht="47.25" x14ac:dyDescent="0.25">
      <c r="A5" s="98"/>
      <c r="B5" s="99" t="s">
        <v>261</v>
      </c>
      <c r="C5" s="100"/>
      <c r="D5" s="100">
        <v>1</v>
      </c>
      <c r="E5" s="100"/>
      <c r="F5" s="103"/>
      <c r="G5" s="124">
        <v>1</v>
      </c>
      <c r="H5" s="100">
        <f>+Tableau93237[[#This Row],[Effectif validé]]-Tableau93237[[#This Row],[Effectif proposé par le groupe de travail]]</f>
        <v>0</v>
      </c>
    </row>
    <row r="6" spans="1:8" ht="78.75" x14ac:dyDescent="0.25">
      <c r="A6" s="98"/>
      <c r="B6" s="99" t="s">
        <v>260</v>
      </c>
      <c r="C6" s="100"/>
      <c r="D6" s="100">
        <v>1</v>
      </c>
      <c r="E6" s="100"/>
      <c r="F6" s="101"/>
      <c r="G6" s="124">
        <v>1</v>
      </c>
      <c r="H6" s="102">
        <f>+Tableau93237[[#This Row],[Effectif validé]]-Tableau93237[[#This Row],[Effectif proposé par le groupe de travail]]</f>
        <v>0</v>
      </c>
    </row>
    <row r="7" spans="1:8" ht="23.25" customHeight="1" x14ac:dyDescent="0.25">
      <c r="A7" s="105" t="s">
        <v>259</v>
      </c>
      <c r="B7" s="106" t="s">
        <v>215</v>
      </c>
      <c r="C7" s="107"/>
      <c r="D7" s="107">
        <v>1</v>
      </c>
      <c r="E7" s="107"/>
      <c r="F7" s="108"/>
      <c r="G7" s="131">
        <v>1</v>
      </c>
      <c r="H7" s="109">
        <f>+Tableau93237[[#This Row],[Effectif validé]]-Tableau93237[[#This Row],[Effectif proposé par le groupe de travail]]</f>
        <v>0</v>
      </c>
    </row>
    <row r="8" spans="1:8" x14ac:dyDescent="0.25">
      <c r="A8" s="105"/>
      <c r="B8" s="106" t="s">
        <v>86</v>
      </c>
      <c r="C8" s="107"/>
      <c r="D8" s="107">
        <v>1</v>
      </c>
      <c r="E8" s="107"/>
      <c r="F8" s="108"/>
      <c r="G8" s="124">
        <v>1</v>
      </c>
      <c r="H8" s="109">
        <f>+Tableau93237[[#This Row],[Effectif validé]]-Tableau93237[[#This Row],[Effectif proposé par le groupe de travail]]</f>
        <v>0</v>
      </c>
    </row>
    <row r="9" spans="1:8" x14ac:dyDescent="0.25">
      <c r="A9" s="98" t="s">
        <v>258</v>
      </c>
      <c r="B9" s="99" t="s">
        <v>215</v>
      </c>
      <c r="C9" s="100"/>
      <c r="D9" s="100">
        <v>1</v>
      </c>
      <c r="E9" s="100"/>
      <c r="F9" s="103"/>
      <c r="G9" s="124">
        <v>1</v>
      </c>
      <c r="H9" s="100">
        <f>+Tableau93237[[#This Row],[Effectif validé]]-Tableau93237[[#This Row],[Effectif proposé par le groupe de travail]]</f>
        <v>0</v>
      </c>
    </row>
    <row r="10" spans="1:8" s="35" customFormat="1" ht="31.5" x14ac:dyDescent="0.25">
      <c r="A10" s="98"/>
      <c r="B10" s="99" t="s">
        <v>257</v>
      </c>
      <c r="C10" s="100"/>
      <c r="D10" s="100">
        <v>2</v>
      </c>
      <c r="E10" s="100"/>
      <c r="F10" s="103"/>
      <c r="G10" s="124">
        <v>1</v>
      </c>
      <c r="H10" s="100">
        <f>+Tableau93237[[#This Row],[Effectif validé]]-Tableau93237[[#This Row],[Effectif proposé par le groupe de travail]]</f>
        <v>-1</v>
      </c>
    </row>
    <row r="11" spans="1:8" s="35" customFormat="1" ht="31.5" x14ac:dyDescent="0.25">
      <c r="A11" s="105" t="s">
        <v>256</v>
      </c>
      <c r="B11" s="106" t="s">
        <v>300</v>
      </c>
      <c r="C11" s="107"/>
      <c r="D11" s="107">
        <v>1</v>
      </c>
      <c r="E11" s="107"/>
      <c r="F11" s="110"/>
      <c r="G11" s="124">
        <v>1</v>
      </c>
      <c r="H11" s="107">
        <f>+Tableau93237[[#This Row],[Effectif validé]]-Tableau93237[[#This Row],[Effectif proposé par le groupe de travail]]</f>
        <v>0</v>
      </c>
    </row>
    <row r="12" spans="1:8" x14ac:dyDescent="0.25">
      <c r="A12" s="105"/>
      <c r="B12" s="106" t="s">
        <v>27</v>
      </c>
      <c r="C12" s="107"/>
      <c r="D12" s="107">
        <v>1</v>
      </c>
      <c r="E12" s="107"/>
      <c r="F12" s="110"/>
      <c r="G12" s="124">
        <v>1</v>
      </c>
      <c r="H12" s="107">
        <f>+Tableau93237[[#This Row],[Effectif validé]]-Tableau93237[[#This Row],[Effectif proposé par le groupe de travail]]</f>
        <v>0</v>
      </c>
    </row>
    <row r="13" spans="1:8" ht="38.25" customHeight="1" x14ac:dyDescent="0.25">
      <c r="A13" s="98" t="s">
        <v>255</v>
      </c>
      <c r="B13" s="99" t="s">
        <v>215</v>
      </c>
      <c r="C13" s="100"/>
      <c r="D13" s="100">
        <v>1</v>
      </c>
      <c r="E13" s="100"/>
      <c r="F13" s="103"/>
      <c r="G13" s="124">
        <v>1</v>
      </c>
      <c r="H13" s="100">
        <f>+Tableau93237[[#This Row],[Effectif validé]]-Tableau93237[[#This Row],[Effectif proposé par le groupe de travail]]</f>
        <v>0</v>
      </c>
    </row>
    <row r="14" spans="1:8" ht="31.5" x14ac:dyDescent="0.25">
      <c r="A14" s="98"/>
      <c r="B14" s="99" t="s">
        <v>254</v>
      </c>
      <c r="C14" s="100"/>
      <c r="D14" s="100">
        <v>1</v>
      </c>
      <c r="E14" s="100"/>
      <c r="F14" s="103"/>
      <c r="G14" s="124">
        <v>1</v>
      </c>
      <c r="H14" s="100">
        <f>+Tableau93237[[#This Row],[Effectif validé]]-Tableau93237[[#This Row],[Effectif proposé par le groupe de travail]]</f>
        <v>0</v>
      </c>
    </row>
    <row r="15" spans="1:8" ht="31.5" x14ac:dyDescent="0.25">
      <c r="A15" s="105" t="s">
        <v>253</v>
      </c>
      <c r="B15" s="106" t="s">
        <v>215</v>
      </c>
      <c r="C15" s="107"/>
      <c r="D15" s="107">
        <v>1</v>
      </c>
      <c r="E15" s="107"/>
      <c r="F15" s="108"/>
      <c r="G15" s="124">
        <v>1</v>
      </c>
      <c r="H15" s="109">
        <f>+Tableau93237[[#This Row],[Effectif validé]]-Tableau93237[[#This Row],[Effectif proposé par le groupe de travail]]</f>
        <v>0</v>
      </c>
    </row>
    <row r="16" spans="1:8" ht="31.5" x14ac:dyDescent="0.25">
      <c r="A16" s="105"/>
      <c r="B16" s="106" t="s">
        <v>252</v>
      </c>
      <c r="C16" s="107"/>
      <c r="D16" s="107">
        <v>1</v>
      </c>
      <c r="E16" s="107"/>
      <c r="F16" s="108"/>
      <c r="G16" s="124">
        <v>1</v>
      </c>
      <c r="H16" s="109">
        <f>+Tableau93237[[#This Row],[Effectif validé]]-Tableau93237[[#This Row],[Effectif proposé par le groupe de travail]]</f>
        <v>0</v>
      </c>
    </row>
    <row r="17" spans="1:8" ht="31.5" x14ac:dyDescent="0.25">
      <c r="A17" s="98" t="s">
        <v>251</v>
      </c>
      <c r="B17" s="99" t="s">
        <v>215</v>
      </c>
      <c r="C17" s="100"/>
      <c r="D17" s="100">
        <v>1</v>
      </c>
      <c r="E17" s="100"/>
      <c r="F17" s="103"/>
      <c r="G17" s="124">
        <v>1</v>
      </c>
      <c r="H17" s="100">
        <f>+Tableau93237[[#This Row],[Effectif validé]]-Tableau93237[[#This Row],[Effectif proposé par le groupe de travail]]</f>
        <v>0</v>
      </c>
    </row>
    <row r="18" spans="1:8" ht="31.5" x14ac:dyDescent="0.25">
      <c r="A18" s="98"/>
      <c r="B18" s="99" t="s">
        <v>250</v>
      </c>
      <c r="C18" s="100"/>
      <c r="D18" s="100">
        <v>1</v>
      </c>
      <c r="E18" s="100"/>
      <c r="F18" s="103"/>
      <c r="G18" s="124">
        <v>1</v>
      </c>
      <c r="H18" s="100">
        <f>+Tableau93237[[#This Row],[Effectif validé]]-Tableau93237[[#This Row],[Effectif proposé par le groupe de travail]]</f>
        <v>0</v>
      </c>
    </row>
    <row r="19" spans="1:8" x14ac:dyDescent="0.25">
      <c r="A19" s="105" t="s">
        <v>249</v>
      </c>
      <c r="B19" s="106" t="s">
        <v>215</v>
      </c>
      <c r="C19" s="107"/>
      <c r="D19" s="107">
        <v>1</v>
      </c>
      <c r="E19" s="107">
        <v>4605</v>
      </c>
      <c r="F19" s="110">
        <f t="shared" ref="F19:F54" si="0">+E19/1840</f>
        <v>2.5027173913043477</v>
      </c>
      <c r="G19" s="124">
        <v>1</v>
      </c>
      <c r="H19" s="107">
        <f>+Tableau93237[[#This Row],[Effectif validé]]-Tableau93237[[#This Row],[Effectif proposé par le groupe de travail]]</f>
        <v>0</v>
      </c>
    </row>
    <row r="20" spans="1:8" ht="31.5" x14ac:dyDescent="0.25">
      <c r="A20" s="105"/>
      <c r="B20" s="106" t="s">
        <v>248</v>
      </c>
      <c r="C20" s="107"/>
      <c r="D20" s="107">
        <v>1</v>
      </c>
      <c r="E20" s="107">
        <v>0</v>
      </c>
      <c r="F20" s="110">
        <f t="shared" si="0"/>
        <v>0</v>
      </c>
      <c r="G20" s="124">
        <v>1</v>
      </c>
      <c r="H20" s="107">
        <f>+Tableau93237[[#This Row],[Effectif validé]]-Tableau93237[[#This Row],[Effectif proposé par le groupe de travail]]</f>
        <v>0</v>
      </c>
    </row>
    <row r="21" spans="1:8" ht="31.5" x14ac:dyDescent="0.25">
      <c r="A21" s="105"/>
      <c r="B21" s="111" t="s">
        <v>247</v>
      </c>
      <c r="C21" s="107"/>
      <c r="D21" s="107">
        <v>1</v>
      </c>
      <c r="E21" s="107">
        <v>0</v>
      </c>
      <c r="F21" s="110">
        <f t="shared" si="0"/>
        <v>0</v>
      </c>
      <c r="G21" s="124">
        <v>1</v>
      </c>
      <c r="H21" s="107">
        <f>+Tableau93237[[#This Row],[Effectif validé]]-Tableau93237[[#This Row],[Effectif proposé par le groupe de travail]]</f>
        <v>0</v>
      </c>
    </row>
    <row r="22" spans="1:8" ht="47.25" x14ac:dyDescent="0.25">
      <c r="A22" s="98" t="s">
        <v>246</v>
      </c>
      <c r="B22" s="99" t="s">
        <v>215</v>
      </c>
      <c r="C22" s="100"/>
      <c r="D22" s="100">
        <v>1</v>
      </c>
      <c r="E22" s="100">
        <v>1985</v>
      </c>
      <c r="F22" s="103">
        <f t="shared" si="0"/>
        <v>1.0788043478260869</v>
      </c>
      <c r="G22" s="124">
        <v>1</v>
      </c>
      <c r="H22" s="100">
        <f>+Tableau93237[[#This Row],[Effectif validé]]-Tableau93237[[#This Row],[Effectif proposé par le groupe de travail]]</f>
        <v>0</v>
      </c>
    </row>
    <row r="23" spans="1:8" ht="47.25" x14ac:dyDescent="0.25">
      <c r="A23" s="98"/>
      <c r="B23" s="99" t="s">
        <v>245</v>
      </c>
      <c r="C23" s="100"/>
      <c r="D23" s="100">
        <v>1</v>
      </c>
      <c r="E23" s="100"/>
      <c r="F23" s="103">
        <f>+E23/1840</f>
        <v>0</v>
      </c>
      <c r="G23" s="124">
        <v>0</v>
      </c>
      <c r="H23" s="100">
        <f>+Tableau93237[[#This Row],[Effectif validé]]-Tableau93237[[#This Row],[Effectif proposé par le groupe de travail]]</f>
        <v>-1</v>
      </c>
    </row>
    <row r="24" spans="1:8" ht="47.25" x14ac:dyDescent="0.25">
      <c r="A24" s="98"/>
      <c r="B24" s="99" t="s">
        <v>244</v>
      </c>
      <c r="C24" s="100"/>
      <c r="D24" s="100">
        <v>1</v>
      </c>
      <c r="E24" s="100"/>
      <c r="F24" s="103">
        <f t="shared" si="0"/>
        <v>0</v>
      </c>
      <c r="G24" s="124">
        <v>0</v>
      </c>
      <c r="H24" s="100">
        <f>+Tableau93237[[#This Row],[Effectif validé]]-Tableau93237[[#This Row],[Effectif proposé par le groupe de travail]]</f>
        <v>-1</v>
      </c>
    </row>
    <row r="25" spans="1:8" ht="47.25" x14ac:dyDescent="0.25">
      <c r="A25" s="105" t="s">
        <v>243</v>
      </c>
      <c r="B25" s="106" t="s">
        <v>215</v>
      </c>
      <c r="C25" s="107"/>
      <c r="D25" s="107">
        <v>1</v>
      </c>
      <c r="E25" s="107">
        <v>1866</v>
      </c>
      <c r="F25" s="110">
        <f t="shared" si="0"/>
        <v>1.0141304347826088</v>
      </c>
      <c r="G25" s="124">
        <v>1</v>
      </c>
      <c r="H25" s="107">
        <f>+Tableau93237[[#This Row],[Effectif validé]]-Tableau93237[[#This Row],[Effectif proposé par le groupe de travail]]</f>
        <v>0</v>
      </c>
    </row>
    <row r="26" spans="1:8" ht="31.5" x14ac:dyDescent="0.25">
      <c r="A26" s="105"/>
      <c r="B26" s="106" t="s">
        <v>242</v>
      </c>
      <c r="C26" s="107"/>
      <c r="D26" s="107">
        <v>1</v>
      </c>
      <c r="E26" s="107"/>
      <c r="F26" s="110">
        <f>+E26/1840</f>
        <v>0</v>
      </c>
      <c r="G26" s="124">
        <v>0</v>
      </c>
      <c r="H26" s="107">
        <f>+Tableau93237[[#This Row],[Effectif validé]]-Tableau93237[[#This Row],[Effectif proposé par le groupe de travail]]</f>
        <v>-1</v>
      </c>
    </row>
    <row r="27" spans="1:8" ht="31.5" x14ac:dyDescent="0.25">
      <c r="A27" s="105"/>
      <c r="B27" s="106" t="s">
        <v>241</v>
      </c>
      <c r="C27" s="107"/>
      <c r="D27" s="107">
        <v>1</v>
      </c>
      <c r="E27" s="107"/>
      <c r="F27" s="110">
        <f t="shared" si="0"/>
        <v>0</v>
      </c>
      <c r="G27" s="124">
        <v>0</v>
      </c>
      <c r="H27" s="107">
        <f>+Tableau93237[[#This Row],[Effectif validé]]-Tableau93237[[#This Row],[Effectif proposé par le groupe de travail]]</f>
        <v>-1</v>
      </c>
    </row>
    <row r="28" spans="1:8" ht="31.5" x14ac:dyDescent="0.25">
      <c r="A28" s="98" t="s">
        <v>240</v>
      </c>
      <c r="B28" s="99" t="s">
        <v>215</v>
      </c>
      <c r="C28" s="100"/>
      <c r="D28" s="100">
        <v>1</v>
      </c>
      <c r="E28" s="100">
        <v>1902</v>
      </c>
      <c r="F28" s="103">
        <f t="shared" si="0"/>
        <v>1.0336956521739131</v>
      </c>
      <c r="G28" s="124">
        <v>1</v>
      </c>
      <c r="H28" s="100">
        <f>+Tableau93237[[#This Row],[Effectif validé]]-Tableau93237[[#This Row],[Effectif proposé par le groupe de travail]]</f>
        <v>0</v>
      </c>
    </row>
    <row r="29" spans="1:8" ht="31.5" x14ac:dyDescent="0.25">
      <c r="A29" s="98"/>
      <c r="B29" s="99" t="s">
        <v>239</v>
      </c>
      <c r="C29" s="100"/>
      <c r="D29" s="100">
        <v>1</v>
      </c>
      <c r="E29" s="100"/>
      <c r="F29" s="103">
        <f>+E29/1840</f>
        <v>0</v>
      </c>
      <c r="G29" s="124">
        <v>0</v>
      </c>
      <c r="H29" s="100">
        <f>+Tableau93237[[#This Row],[Effectif validé]]-Tableau93237[[#This Row],[Effectif proposé par le groupe de travail]]</f>
        <v>-1</v>
      </c>
    </row>
    <row r="30" spans="1:8" ht="63" x14ac:dyDescent="0.25">
      <c r="A30" s="98"/>
      <c r="B30" s="99" t="s">
        <v>238</v>
      </c>
      <c r="C30" s="100"/>
      <c r="D30" s="100">
        <v>1</v>
      </c>
      <c r="E30" s="100"/>
      <c r="F30" s="103">
        <f t="shared" si="0"/>
        <v>0</v>
      </c>
      <c r="G30" s="124">
        <v>0</v>
      </c>
      <c r="H30" s="100">
        <f>+Tableau93237[[#This Row],[Effectif validé]]-Tableau93237[[#This Row],[Effectif proposé par le groupe de travail]]</f>
        <v>-1</v>
      </c>
    </row>
    <row r="31" spans="1:8" ht="31.5" x14ac:dyDescent="0.25">
      <c r="A31" s="105" t="s">
        <v>237</v>
      </c>
      <c r="B31" s="106" t="s">
        <v>215</v>
      </c>
      <c r="C31" s="107"/>
      <c r="D31" s="107">
        <v>1</v>
      </c>
      <c r="E31" s="107">
        <v>1171</v>
      </c>
      <c r="F31" s="110">
        <f t="shared" si="0"/>
        <v>0.63641304347826089</v>
      </c>
      <c r="G31" s="124">
        <v>1</v>
      </c>
      <c r="H31" s="107">
        <f>+Tableau93237[[#This Row],[Effectif validé]]-Tableau93237[[#This Row],[Effectif proposé par le groupe de travail]]</f>
        <v>0</v>
      </c>
    </row>
    <row r="32" spans="1:8" ht="47.25" x14ac:dyDescent="0.25">
      <c r="A32" s="105"/>
      <c r="B32" s="106" t="s">
        <v>236</v>
      </c>
      <c r="C32" s="107"/>
      <c r="D32" s="107">
        <v>1</v>
      </c>
      <c r="E32" s="107"/>
      <c r="F32" s="110">
        <f t="shared" si="0"/>
        <v>0</v>
      </c>
      <c r="G32" s="124">
        <v>0</v>
      </c>
      <c r="H32" s="107">
        <f>+Tableau93237[[#This Row],[Effectif validé]]-Tableau93237[[#This Row],[Effectif proposé par le groupe de travail]]</f>
        <v>-1</v>
      </c>
    </row>
    <row r="33" spans="1:8" ht="47.25" x14ac:dyDescent="0.25">
      <c r="A33" s="98" t="s">
        <v>235</v>
      </c>
      <c r="B33" s="99" t="s">
        <v>215</v>
      </c>
      <c r="C33" s="100"/>
      <c r="D33" s="100">
        <v>1</v>
      </c>
      <c r="E33" s="100">
        <v>4284</v>
      </c>
      <c r="F33" s="103">
        <f t="shared" si="0"/>
        <v>2.3282608695652174</v>
      </c>
      <c r="G33" s="124">
        <v>1</v>
      </c>
      <c r="H33" s="100">
        <f>+Tableau93237[[#This Row],[Effectif validé]]-Tableau93237[[#This Row],[Effectif proposé par le groupe de travail]]</f>
        <v>0</v>
      </c>
    </row>
    <row r="34" spans="1:8" ht="63" x14ac:dyDescent="0.25">
      <c r="A34" s="98"/>
      <c r="B34" s="99" t="s">
        <v>234</v>
      </c>
      <c r="C34" s="100"/>
      <c r="D34" s="100">
        <v>1</v>
      </c>
      <c r="E34" s="100"/>
      <c r="F34" s="103">
        <f>+E34/1840</f>
        <v>0</v>
      </c>
      <c r="G34" s="124">
        <v>1</v>
      </c>
      <c r="H34" s="100">
        <f>+Tableau93237[[#This Row],[Effectif validé]]-Tableau93237[[#This Row],[Effectif proposé par le groupe de travail]]</f>
        <v>0</v>
      </c>
    </row>
    <row r="35" spans="1:8" ht="47.25" x14ac:dyDescent="0.25">
      <c r="A35" s="98"/>
      <c r="B35" s="99" t="s">
        <v>233</v>
      </c>
      <c r="C35" s="100"/>
      <c r="D35" s="100">
        <v>1</v>
      </c>
      <c r="E35" s="100"/>
      <c r="F35" s="103">
        <f t="shared" si="0"/>
        <v>0</v>
      </c>
      <c r="G35" s="124">
        <v>0</v>
      </c>
      <c r="H35" s="100">
        <f>+Tableau93237[[#This Row],[Effectif validé]]-Tableau93237[[#This Row],[Effectif proposé par le groupe de travail]]</f>
        <v>-1</v>
      </c>
    </row>
    <row r="36" spans="1:8" ht="31.5" x14ac:dyDescent="0.25">
      <c r="A36" s="105" t="s">
        <v>232</v>
      </c>
      <c r="B36" s="106" t="s">
        <v>215</v>
      </c>
      <c r="C36" s="107"/>
      <c r="D36" s="107">
        <v>1</v>
      </c>
      <c r="E36" s="107">
        <v>920</v>
      </c>
      <c r="F36" s="110">
        <f t="shared" si="0"/>
        <v>0.5</v>
      </c>
      <c r="G36" s="124">
        <v>1</v>
      </c>
      <c r="H36" s="107">
        <f>+Tableau93237[[#This Row],[Effectif validé]]-Tableau93237[[#This Row],[Effectif proposé par le groupe de travail]]</f>
        <v>0</v>
      </c>
    </row>
    <row r="37" spans="1:8" ht="94.5" x14ac:dyDescent="0.25">
      <c r="A37" s="105"/>
      <c r="B37" s="106" t="s">
        <v>231</v>
      </c>
      <c r="C37" s="107"/>
      <c r="D37" s="107">
        <v>1</v>
      </c>
      <c r="E37" s="107"/>
      <c r="F37" s="110">
        <f t="shared" si="0"/>
        <v>0</v>
      </c>
      <c r="G37" s="124">
        <v>0</v>
      </c>
      <c r="H37" s="107">
        <f>+Tableau93237[[#This Row],[Effectif validé]]-Tableau93237[[#This Row],[Effectif proposé par le groupe de travail]]</f>
        <v>-1</v>
      </c>
    </row>
    <row r="38" spans="1:8" ht="31.5" x14ac:dyDescent="0.25">
      <c r="A38" s="105"/>
      <c r="B38" s="106" t="s">
        <v>230</v>
      </c>
      <c r="C38" s="107"/>
      <c r="D38" s="107">
        <v>1</v>
      </c>
      <c r="E38" s="107"/>
      <c r="F38" s="110">
        <f t="shared" si="0"/>
        <v>0</v>
      </c>
      <c r="G38" s="124">
        <v>0</v>
      </c>
      <c r="H38" s="107">
        <f>+Tableau93237[[#This Row],[Effectif validé]]-Tableau93237[[#This Row],[Effectif proposé par le groupe de travail]]</f>
        <v>-1</v>
      </c>
    </row>
    <row r="39" spans="1:8" ht="31.5" x14ac:dyDescent="0.25">
      <c r="A39" s="105"/>
      <c r="B39" s="106" t="s">
        <v>230</v>
      </c>
      <c r="C39" s="107"/>
      <c r="D39" s="107">
        <v>1</v>
      </c>
      <c r="E39" s="107"/>
      <c r="F39" s="110">
        <f t="shared" si="0"/>
        <v>0</v>
      </c>
      <c r="G39" s="124">
        <v>0</v>
      </c>
      <c r="H39" s="107">
        <f>+Tableau93237[[#This Row],[Effectif validé]]-Tableau93237[[#This Row],[Effectif proposé par le groupe de travail]]</f>
        <v>-1</v>
      </c>
    </row>
    <row r="40" spans="1:8" ht="31.5" x14ac:dyDescent="0.25">
      <c r="A40" s="105"/>
      <c r="B40" s="106" t="s">
        <v>229</v>
      </c>
      <c r="C40" s="107"/>
      <c r="D40" s="107">
        <v>1</v>
      </c>
      <c r="E40" s="107"/>
      <c r="F40" s="110">
        <f t="shared" si="0"/>
        <v>0</v>
      </c>
      <c r="G40" s="124">
        <v>0</v>
      </c>
      <c r="H40" s="107">
        <f>+Tableau93237[[#This Row],[Effectif validé]]-Tableau93237[[#This Row],[Effectif proposé par le groupe de travail]]</f>
        <v>-1</v>
      </c>
    </row>
    <row r="41" spans="1:8" ht="31.5" x14ac:dyDescent="0.25">
      <c r="A41" s="98" t="s">
        <v>228</v>
      </c>
      <c r="B41" s="99" t="s">
        <v>215</v>
      </c>
      <c r="C41" s="100"/>
      <c r="D41" s="100">
        <v>1</v>
      </c>
      <c r="E41" s="100">
        <v>1578</v>
      </c>
      <c r="F41" s="103">
        <f t="shared" si="0"/>
        <v>0.8576086956521739</v>
      </c>
      <c r="G41" s="124">
        <v>1</v>
      </c>
      <c r="H41" s="100">
        <f>+Tableau93237[[#This Row],[Effectif validé]]-Tableau93237[[#This Row],[Effectif proposé par le groupe de travail]]</f>
        <v>0</v>
      </c>
    </row>
    <row r="42" spans="1:8" ht="31.5" x14ac:dyDescent="0.25">
      <c r="A42" s="98"/>
      <c r="B42" s="99" t="s">
        <v>227</v>
      </c>
      <c r="C42" s="100"/>
      <c r="D42" s="100">
        <v>1</v>
      </c>
      <c r="E42" s="100"/>
      <c r="F42" s="103">
        <f t="shared" si="0"/>
        <v>0</v>
      </c>
      <c r="G42" s="124">
        <v>0</v>
      </c>
      <c r="H42" s="100">
        <f>+Tableau93237[[#This Row],[Effectif validé]]-Tableau93237[[#This Row],[Effectif proposé par le groupe de travail]]</f>
        <v>-1</v>
      </c>
    </row>
    <row r="43" spans="1:8" ht="31.5" x14ac:dyDescent="0.25">
      <c r="A43" s="105" t="s">
        <v>226</v>
      </c>
      <c r="B43" s="106" t="s">
        <v>215</v>
      </c>
      <c r="C43" s="107"/>
      <c r="D43" s="107">
        <v>1</v>
      </c>
      <c r="E43" s="107">
        <v>1434</v>
      </c>
      <c r="F43" s="110">
        <f t="shared" si="0"/>
        <v>0.77934782608695652</v>
      </c>
      <c r="G43" s="124">
        <v>1</v>
      </c>
      <c r="H43" s="107">
        <f>+Tableau93237[[#This Row],[Effectif validé]]-Tableau93237[[#This Row],[Effectif proposé par le groupe de travail]]</f>
        <v>0</v>
      </c>
    </row>
    <row r="44" spans="1:8" ht="31.5" x14ac:dyDescent="0.25">
      <c r="A44" s="105"/>
      <c r="B44" s="106" t="s">
        <v>225</v>
      </c>
      <c r="C44" s="107"/>
      <c r="D44" s="107">
        <v>1</v>
      </c>
      <c r="E44" s="107"/>
      <c r="F44" s="110">
        <f t="shared" si="0"/>
        <v>0</v>
      </c>
      <c r="G44" s="124">
        <v>0</v>
      </c>
      <c r="H44" s="107">
        <f>+Tableau93237[[#This Row],[Effectif validé]]-Tableau93237[[#This Row],[Effectif proposé par le groupe de travail]]</f>
        <v>-1</v>
      </c>
    </row>
    <row r="45" spans="1:8" ht="31.5" x14ac:dyDescent="0.25">
      <c r="A45" s="98" t="s">
        <v>224</v>
      </c>
      <c r="B45" s="99" t="s">
        <v>215</v>
      </c>
      <c r="C45" s="100"/>
      <c r="D45" s="100">
        <v>1</v>
      </c>
      <c r="E45" s="100">
        <v>1795</v>
      </c>
      <c r="F45" s="103">
        <f t="shared" si="0"/>
        <v>0.97554347826086951</v>
      </c>
      <c r="G45" s="124">
        <v>1</v>
      </c>
      <c r="H45" s="100">
        <f>+Tableau93237[[#This Row],[Effectif validé]]-Tableau93237[[#This Row],[Effectif proposé par le groupe de travail]]</f>
        <v>0</v>
      </c>
    </row>
    <row r="46" spans="1:8" ht="31.5" x14ac:dyDescent="0.25">
      <c r="A46" s="98"/>
      <c r="B46" s="99" t="s">
        <v>223</v>
      </c>
      <c r="C46" s="100"/>
      <c r="D46" s="100">
        <v>1</v>
      </c>
      <c r="E46" s="100"/>
      <c r="F46" s="103">
        <f t="shared" si="0"/>
        <v>0</v>
      </c>
      <c r="G46" s="124">
        <v>0</v>
      </c>
      <c r="H46" s="100">
        <f>+Tableau93237[[#This Row],[Effectif validé]]-Tableau93237[[#This Row],[Effectif proposé par le groupe de travail]]</f>
        <v>-1</v>
      </c>
    </row>
    <row r="47" spans="1:8" ht="63" x14ac:dyDescent="0.25">
      <c r="A47" s="105" t="s">
        <v>222</v>
      </c>
      <c r="B47" s="106" t="s">
        <v>215</v>
      </c>
      <c r="C47" s="107"/>
      <c r="D47" s="107">
        <v>1</v>
      </c>
      <c r="E47" s="107">
        <v>3722</v>
      </c>
      <c r="F47" s="110">
        <f t="shared" si="0"/>
        <v>2.0228260869565218</v>
      </c>
      <c r="G47" s="124">
        <v>1</v>
      </c>
      <c r="H47" s="107">
        <f>+Tableau93237[[#This Row],[Effectif validé]]-Tableau93237[[#This Row],[Effectif proposé par le groupe de travail]]</f>
        <v>0</v>
      </c>
    </row>
    <row r="48" spans="1:8" ht="31.5" x14ac:dyDescent="0.25">
      <c r="A48" s="105"/>
      <c r="B48" s="106" t="s">
        <v>221</v>
      </c>
      <c r="C48" s="107"/>
      <c r="D48" s="107">
        <v>1</v>
      </c>
      <c r="E48" s="107"/>
      <c r="F48" s="110">
        <f t="shared" si="0"/>
        <v>0</v>
      </c>
      <c r="G48" s="124">
        <v>1</v>
      </c>
      <c r="H48" s="107">
        <f>+Tableau93237[[#This Row],[Effectif validé]]-Tableau93237[[#This Row],[Effectif proposé par le groupe de travail]]</f>
        <v>0</v>
      </c>
    </row>
    <row r="49" spans="1:8" ht="31.5" x14ac:dyDescent="0.25">
      <c r="A49" s="105"/>
      <c r="B49" s="106" t="s">
        <v>220</v>
      </c>
      <c r="C49" s="107"/>
      <c r="D49" s="107">
        <v>1</v>
      </c>
      <c r="E49" s="107"/>
      <c r="F49" s="110">
        <f>+E49/1840</f>
        <v>0</v>
      </c>
      <c r="G49" s="124">
        <v>0</v>
      </c>
      <c r="H49" s="107">
        <f>+Tableau93237[[#This Row],[Effectif validé]]-Tableau93237[[#This Row],[Effectif proposé par le groupe de travail]]</f>
        <v>-1</v>
      </c>
    </row>
    <row r="50" spans="1:8" ht="63" x14ac:dyDescent="0.25">
      <c r="A50" s="98" t="s">
        <v>219</v>
      </c>
      <c r="B50" s="99" t="s">
        <v>215</v>
      </c>
      <c r="C50" s="100"/>
      <c r="D50" s="100">
        <v>1</v>
      </c>
      <c r="E50" s="100">
        <v>3192</v>
      </c>
      <c r="F50" s="103">
        <f t="shared" si="0"/>
        <v>1.7347826086956522</v>
      </c>
      <c r="G50" s="124">
        <v>1</v>
      </c>
      <c r="H50" s="100">
        <f>+Tableau93237[[#This Row],[Effectif validé]]-Tableau93237[[#This Row],[Effectif proposé par le groupe de travail]]</f>
        <v>0</v>
      </c>
    </row>
    <row r="51" spans="1:8" ht="47.25" x14ac:dyDescent="0.25">
      <c r="A51" s="98"/>
      <c r="B51" s="99" t="s">
        <v>218</v>
      </c>
      <c r="C51" s="100"/>
      <c r="D51" s="100">
        <v>1</v>
      </c>
      <c r="E51" s="100"/>
      <c r="F51" s="103">
        <f t="shared" si="0"/>
        <v>0</v>
      </c>
      <c r="G51" s="124">
        <v>1</v>
      </c>
      <c r="H51" s="100">
        <f>+Tableau93237[[#This Row],[Effectif validé]]-Tableau93237[[#This Row],[Effectif proposé par le groupe de travail]]</f>
        <v>0</v>
      </c>
    </row>
    <row r="52" spans="1:8" ht="63" x14ac:dyDescent="0.25">
      <c r="A52" s="98"/>
      <c r="B52" s="99" t="s">
        <v>217</v>
      </c>
      <c r="C52" s="100"/>
      <c r="D52" s="100">
        <v>1</v>
      </c>
      <c r="E52" s="100"/>
      <c r="F52" s="103">
        <f t="shared" si="0"/>
        <v>0</v>
      </c>
      <c r="G52" s="124">
        <v>0</v>
      </c>
      <c r="H52" s="100">
        <f>+Tableau93237[[#This Row],[Effectif validé]]-Tableau93237[[#This Row],[Effectif proposé par le groupe de travail]]</f>
        <v>-1</v>
      </c>
    </row>
    <row r="53" spans="1:8" ht="31.5" x14ac:dyDescent="0.25">
      <c r="A53" s="105" t="s">
        <v>216</v>
      </c>
      <c r="B53" s="106" t="s">
        <v>215</v>
      </c>
      <c r="C53" s="107"/>
      <c r="D53" s="107">
        <v>1</v>
      </c>
      <c r="E53" s="107">
        <v>1314</v>
      </c>
      <c r="F53" s="110">
        <f t="shared" si="0"/>
        <v>0.71413043478260874</v>
      </c>
      <c r="G53" s="124">
        <v>1</v>
      </c>
      <c r="H53" s="107">
        <f>+Tableau93237[[#This Row],[Effectif validé]]-Tableau93237[[#This Row],[Effectif proposé par le groupe de travail]]</f>
        <v>0</v>
      </c>
    </row>
    <row r="54" spans="1:8" ht="31.5" x14ac:dyDescent="0.25">
      <c r="A54" s="106"/>
      <c r="B54" s="106" t="s">
        <v>214</v>
      </c>
      <c r="C54" s="112"/>
      <c r="D54" s="112">
        <v>1</v>
      </c>
      <c r="E54" s="112"/>
      <c r="F54" s="112">
        <f t="shared" si="0"/>
        <v>0</v>
      </c>
      <c r="G54" s="124">
        <v>0</v>
      </c>
      <c r="H54" s="107">
        <f>+Tableau93237[[#This Row],[Effectif validé]]-Tableau93237[[#This Row],[Effectif proposé par le groupe de travail]]</f>
        <v>-1</v>
      </c>
    </row>
    <row r="55" spans="1:8" x14ac:dyDescent="0.25">
      <c r="A55" s="67" t="s">
        <v>0</v>
      </c>
      <c r="B55" s="68"/>
      <c r="C55" s="48">
        <v>36</v>
      </c>
      <c r="D55" s="48">
        <f>SUM(D4:D54)</f>
        <v>52</v>
      </c>
      <c r="E55" s="46"/>
      <c r="F55" s="69"/>
      <c r="G55" s="48">
        <f>SUM(G4:G54)</f>
        <v>33</v>
      </c>
      <c r="H55" s="48">
        <f>G55-D55</f>
        <v>-19</v>
      </c>
    </row>
    <row r="56" spans="1:8" ht="22.9" customHeight="1" x14ac:dyDescent="0.25"/>
  </sheetData>
  <mergeCells count="1">
    <mergeCell ref="A1:G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34"/>
  <sheetViews>
    <sheetView topLeftCell="A25" zoomScale="140" zoomScaleNormal="140" workbookViewId="0">
      <selection activeCell="C33" sqref="C33"/>
    </sheetView>
  </sheetViews>
  <sheetFormatPr baseColWidth="10" defaultColWidth="12.28515625" defaultRowHeight="15.75" x14ac:dyDescent="0.25"/>
  <cols>
    <col min="1" max="1" width="32.85546875" style="30" customWidth="1"/>
    <col min="2" max="2" width="34.85546875" style="30" customWidth="1"/>
    <col min="3" max="3" width="16.42578125" style="30" customWidth="1"/>
    <col min="4" max="4" width="14.42578125" style="30" customWidth="1"/>
    <col min="5" max="5" width="15.5703125" style="30" customWidth="1"/>
    <col min="6" max="6" width="14.28515625" style="30" customWidth="1"/>
    <col min="7" max="7" width="13" style="28" customWidth="1"/>
    <col min="8" max="8" width="13.42578125" style="30" customWidth="1"/>
    <col min="9" max="9" width="12.28515625" style="30" customWidth="1"/>
    <col min="10" max="16384" width="12.28515625" style="30"/>
  </cols>
  <sheetData>
    <row r="1" spans="1:9" s="33" customFormat="1" x14ac:dyDescent="0.25">
      <c r="A1" s="153" t="s">
        <v>268</v>
      </c>
      <c r="B1" s="153"/>
      <c r="C1" s="153"/>
      <c r="D1" s="153"/>
      <c r="E1" s="153"/>
      <c r="F1" s="153"/>
      <c r="G1" s="153"/>
      <c r="H1" s="30"/>
      <c r="I1" s="30"/>
    </row>
    <row r="2" spans="1:9" s="33" customFormat="1" x14ac:dyDescent="0.25">
      <c r="A2" s="32"/>
      <c r="B2" s="32"/>
      <c r="C2" s="32"/>
      <c r="D2" s="32"/>
      <c r="E2" s="32"/>
      <c r="F2" s="32"/>
      <c r="G2" s="29"/>
      <c r="H2" s="30"/>
      <c r="I2" s="30"/>
    </row>
    <row r="3" spans="1:9" s="33" customFormat="1" x14ac:dyDescent="0.25">
      <c r="A3" s="30"/>
      <c r="B3" s="30"/>
      <c r="C3" s="30"/>
      <c r="D3" s="30"/>
      <c r="E3" s="30"/>
      <c r="F3" s="30"/>
      <c r="G3" s="28"/>
      <c r="H3" s="30"/>
      <c r="I3" s="30"/>
    </row>
    <row r="4" spans="1:9" s="33" customFormat="1" ht="63" x14ac:dyDescent="0.25">
      <c r="A4" s="58" t="s">
        <v>42</v>
      </c>
      <c r="B4" s="59" t="s">
        <v>41</v>
      </c>
      <c r="C4" s="59" t="s">
        <v>40</v>
      </c>
      <c r="D4" s="59" t="s">
        <v>39</v>
      </c>
      <c r="E4" s="59" t="s">
        <v>38</v>
      </c>
      <c r="F4" s="59" t="s">
        <v>37</v>
      </c>
      <c r="G4" s="59" t="s">
        <v>36</v>
      </c>
      <c r="H4" s="59" t="s">
        <v>35</v>
      </c>
    </row>
    <row r="5" spans="1:9" s="33" customFormat="1" x14ac:dyDescent="0.25">
      <c r="A5" s="93" t="s">
        <v>269</v>
      </c>
      <c r="B5" s="94" t="s">
        <v>262</v>
      </c>
      <c r="C5" s="95"/>
      <c r="D5" s="95">
        <v>1</v>
      </c>
      <c r="E5" s="95"/>
      <c r="F5" s="96"/>
      <c r="G5" s="127">
        <v>1</v>
      </c>
      <c r="H5" s="95">
        <f>Tableau938[[#This Row],[Effectif validé]]-Tableau938[[#This Row],[Effectif proposé par le groupe de travail]]</f>
        <v>0</v>
      </c>
    </row>
    <row r="6" spans="1:9" s="33" customFormat="1" x14ac:dyDescent="0.25">
      <c r="A6" s="93"/>
      <c r="B6" s="94" t="s">
        <v>267</v>
      </c>
      <c r="C6" s="95"/>
      <c r="D6" s="95">
        <v>1</v>
      </c>
      <c r="E6" s="95"/>
      <c r="F6" s="96"/>
      <c r="G6" s="127">
        <v>1</v>
      </c>
      <c r="H6" s="95">
        <f>Tableau938[[#This Row],[Effectif validé]]-Tableau938[[#This Row],[Effectif proposé par le groupe de travail]]</f>
        <v>0</v>
      </c>
    </row>
    <row r="7" spans="1:9" s="33" customFormat="1" x14ac:dyDescent="0.25">
      <c r="A7" s="60" t="s">
        <v>270</v>
      </c>
      <c r="B7" s="61" t="s">
        <v>271</v>
      </c>
      <c r="C7" s="62"/>
      <c r="D7" s="62">
        <v>1</v>
      </c>
      <c r="E7" s="62"/>
      <c r="F7" s="63"/>
      <c r="G7" s="127">
        <v>1</v>
      </c>
      <c r="H7" s="62">
        <f>Tableau938[[#This Row],[Effectif validé]]-Tableau938[[#This Row],[Effectif proposé par le groupe de travail]]</f>
        <v>0</v>
      </c>
    </row>
    <row r="8" spans="1:9" s="33" customFormat="1" ht="20.100000000000001" customHeight="1" x14ac:dyDescent="0.25">
      <c r="A8" s="60"/>
      <c r="B8" s="61" t="s">
        <v>272</v>
      </c>
      <c r="C8" s="62"/>
      <c r="D8" s="62">
        <v>1</v>
      </c>
      <c r="E8" s="62"/>
      <c r="F8" s="63"/>
      <c r="G8" s="127">
        <v>1</v>
      </c>
      <c r="H8" s="62">
        <f>Tableau938[[#This Row],[Effectif validé]]-Tableau938[[#This Row],[Effectif proposé par le groupe de travail]]</f>
        <v>0</v>
      </c>
    </row>
    <row r="9" spans="1:9" s="33" customFormat="1" ht="31.5" x14ac:dyDescent="0.25">
      <c r="A9" s="60"/>
      <c r="B9" s="61" t="s">
        <v>266</v>
      </c>
      <c r="C9" s="62"/>
      <c r="D9" s="62">
        <v>1</v>
      </c>
      <c r="E9" s="62"/>
      <c r="F9" s="63"/>
      <c r="G9" s="127">
        <v>1</v>
      </c>
      <c r="H9" s="62">
        <f>Tableau938[[#This Row],[Effectif validé]]-Tableau938[[#This Row],[Effectif proposé par le groupe de travail]]</f>
        <v>0</v>
      </c>
    </row>
    <row r="10" spans="1:9" s="33" customFormat="1" x14ac:dyDescent="0.25">
      <c r="A10" s="60"/>
      <c r="B10" s="61" t="s">
        <v>273</v>
      </c>
      <c r="C10" s="62"/>
      <c r="D10" s="62">
        <v>1</v>
      </c>
      <c r="E10" s="62"/>
      <c r="F10" s="63"/>
      <c r="G10" s="128">
        <v>1</v>
      </c>
      <c r="H10" s="62">
        <f>Tableau938[[#This Row],[Effectif validé]]-Tableau938[[#This Row],[Effectif proposé par le groupe de travail]]</f>
        <v>0</v>
      </c>
    </row>
    <row r="11" spans="1:9" s="33" customFormat="1" x14ac:dyDescent="0.25">
      <c r="A11" s="60"/>
      <c r="B11" s="64" t="s">
        <v>274</v>
      </c>
      <c r="C11" s="65"/>
      <c r="D11" s="65">
        <v>1</v>
      </c>
      <c r="E11" s="65"/>
      <c r="F11" s="66"/>
      <c r="G11" s="128">
        <v>0</v>
      </c>
      <c r="H11" s="62">
        <f>Tableau938[[#This Row],[Effectif validé]]-Tableau938[[#This Row],[Effectif proposé par le groupe de travail]]</f>
        <v>-1</v>
      </c>
    </row>
    <row r="12" spans="1:9" s="33" customFormat="1" ht="18.75" customHeight="1" x14ac:dyDescent="0.25">
      <c r="A12" s="93" t="s">
        <v>275</v>
      </c>
      <c r="B12" s="94" t="s">
        <v>276</v>
      </c>
      <c r="C12" s="95"/>
      <c r="D12" s="95">
        <v>1</v>
      </c>
      <c r="E12" s="95"/>
      <c r="F12" s="96"/>
      <c r="G12" s="129">
        <v>1</v>
      </c>
      <c r="H12" s="95">
        <f>Tableau938[[#This Row],[Effectif validé]]-Tableau938[[#This Row],[Effectif proposé par le groupe de travail]]</f>
        <v>0</v>
      </c>
    </row>
    <row r="13" spans="1:9" s="33" customFormat="1" ht="18.75" customHeight="1" x14ac:dyDescent="0.25">
      <c r="A13" s="93"/>
      <c r="B13" s="94" t="s">
        <v>277</v>
      </c>
      <c r="C13" s="95"/>
      <c r="D13" s="95">
        <v>1</v>
      </c>
      <c r="E13" s="95"/>
      <c r="F13" s="96"/>
      <c r="G13" s="129">
        <v>1</v>
      </c>
      <c r="H13" s="95">
        <f>Tableau938[[#This Row],[Effectif validé]]-Tableau938[[#This Row],[Effectif proposé par le groupe de travail]]</f>
        <v>0</v>
      </c>
    </row>
    <row r="14" spans="1:9" s="33" customFormat="1" ht="47.25" x14ac:dyDescent="0.25">
      <c r="A14" s="89" t="s">
        <v>278</v>
      </c>
      <c r="B14" s="90" t="s">
        <v>279</v>
      </c>
      <c r="C14" s="91"/>
      <c r="D14" s="91">
        <v>0</v>
      </c>
      <c r="E14" s="91"/>
      <c r="F14" s="92"/>
      <c r="G14" s="127">
        <v>0</v>
      </c>
      <c r="H14" s="91">
        <f>Tableau938[[#This Row],[Effectif validé]]-Tableau938[[#This Row],[Effectif proposé par le groupe de travail]]</f>
        <v>0</v>
      </c>
    </row>
    <row r="15" spans="1:9" s="33" customFormat="1" ht="78.75" x14ac:dyDescent="0.25">
      <c r="A15" s="60"/>
      <c r="B15" s="61" t="s">
        <v>280</v>
      </c>
      <c r="C15" s="62"/>
      <c r="D15" s="62">
        <v>1</v>
      </c>
      <c r="E15" s="62">
        <v>2588</v>
      </c>
      <c r="F15" s="63">
        <f t="shared" ref="F15:F32" si="0">+E15/1840</f>
        <v>1.4065217391304348</v>
      </c>
      <c r="G15" s="127">
        <v>1</v>
      </c>
      <c r="H15" s="62">
        <f>Tableau938[[#This Row],[Effectif validé]]-Tableau938[[#This Row],[Effectif proposé par le groupe de travail]]</f>
        <v>0</v>
      </c>
    </row>
    <row r="16" spans="1:9" s="33" customFormat="1" ht="63" x14ac:dyDescent="0.25">
      <c r="A16" s="60"/>
      <c r="B16" s="61" t="s">
        <v>281</v>
      </c>
      <c r="C16" s="62"/>
      <c r="D16" s="62">
        <v>1</v>
      </c>
      <c r="E16" s="62">
        <v>2588</v>
      </c>
      <c r="F16" s="63">
        <f t="shared" si="0"/>
        <v>1.4065217391304348</v>
      </c>
      <c r="G16" s="127">
        <v>1</v>
      </c>
      <c r="H16" s="62">
        <f>Tableau938[[#This Row],[Effectif validé]]-Tableau938[[#This Row],[Effectif proposé par le groupe de travail]]</f>
        <v>0</v>
      </c>
    </row>
    <row r="17" spans="1:9" s="33" customFormat="1" ht="47.25" x14ac:dyDescent="0.25">
      <c r="A17" s="60"/>
      <c r="B17" s="61" t="s">
        <v>282</v>
      </c>
      <c r="C17" s="62"/>
      <c r="D17" s="62">
        <v>1</v>
      </c>
      <c r="E17" s="62">
        <v>2588</v>
      </c>
      <c r="F17" s="63">
        <f t="shared" si="0"/>
        <v>1.4065217391304348</v>
      </c>
      <c r="G17" s="127">
        <v>1</v>
      </c>
      <c r="H17" s="62">
        <f>Tableau938[[#This Row],[Effectif validé]]-Tableau938[[#This Row],[Effectif proposé par le groupe de travail]]</f>
        <v>0</v>
      </c>
    </row>
    <row r="18" spans="1:9" s="33" customFormat="1" ht="63" x14ac:dyDescent="0.25">
      <c r="A18" s="60"/>
      <c r="B18" s="61" t="s">
        <v>283</v>
      </c>
      <c r="C18" s="62"/>
      <c r="D18" s="62">
        <v>1</v>
      </c>
      <c r="E18" s="62">
        <v>2588</v>
      </c>
      <c r="F18" s="63">
        <f t="shared" si="0"/>
        <v>1.4065217391304348</v>
      </c>
      <c r="G18" s="127">
        <v>1</v>
      </c>
      <c r="H18" s="62">
        <f>Tableau938[[#This Row],[Effectif validé]]-Tableau938[[#This Row],[Effectif proposé par le groupe de travail]]</f>
        <v>0</v>
      </c>
    </row>
    <row r="19" spans="1:9" s="33" customFormat="1" ht="47.25" x14ac:dyDescent="0.25">
      <c r="A19" s="60"/>
      <c r="B19" s="61" t="s">
        <v>284</v>
      </c>
      <c r="C19" s="62"/>
      <c r="D19" s="62">
        <v>1</v>
      </c>
      <c r="E19" s="62">
        <v>2588</v>
      </c>
      <c r="F19" s="63">
        <f t="shared" si="0"/>
        <v>1.4065217391304348</v>
      </c>
      <c r="G19" s="127">
        <v>1</v>
      </c>
      <c r="H19" s="62">
        <f>Tableau938[[#This Row],[Effectif validé]]-Tableau938[[#This Row],[Effectif proposé par le groupe de travail]]</f>
        <v>0</v>
      </c>
    </row>
    <row r="20" spans="1:9" s="33" customFormat="1" ht="47.25" x14ac:dyDescent="0.25">
      <c r="A20" s="60"/>
      <c r="B20" s="61" t="s">
        <v>285</v>
      </c>
      <c r="C20" s="62"/>
      <c r="D20" s="62">
        <v>1</v>
      </c>
      <c r="E20" s="62">
        <v>2588</v>
      </c>
      <c r="F20" s="63">
        <f t="shared" si="0"/>
        <v>1.4065217391304348</v>
      </c>
      <c r="G20" s="127">
        <v>1</v>
      </c>
      <c r="H20" s="62">
        <f>Tableau938[[#This Row],[Effectif validé]]-Tableau938[[#This Row],[Effectif proposé par le groupe de travail]]</f>
        <v>0</v>
      </c>
    </row>
    <row r="21" spans="1:9" s="33" customFormat="1" ht="63" x14ac:dyDescent="0.25">
      <c r="A21" s="60"/>
      <c r="B21" s="61" t="s">
        <v>286</v>
      </c>
      <c r="C21" s="62"/>
      <c r="D21" s="62">
        <v>1</v>
      </c>
      <c r="E21" s="62">
        <v>2588</v>
      </c>
      <c r="F21" s="63">
        <f t="shared" si="0"/>
        <v>1.4065217391304348</v>
      </c>
      <c r="G21" s="127">
        <v>1</v>
      </c>
      <c r="H21" s="62">
        <f>Tableau938[[#This Row],[Effectif validé]]-Tableau938[[#This Row],[Effectif proposé par le groupe de travail]]</f>
        <v>0</v>
      </c>
    </row>
    <row r="22" spans="1:9" s="33" customFormat="1" ht="63" x14ac:dyDescent="0.25">
      <c r="A22" s="60"/>
      <c r="B22" s="61" t="s">
        <v>287</v>
      </c>
      <c r="C22" s="62"/>
      <c r="D22" s="62">
        <v>1</v>
      </c>
      <c r="E22" s="62">
        <v>2588</v>
      </c>
      <c r="F22" s="63">
        <f t="shared" si="0"/>
        <v>1.4065217391304348</v>
      </c>
      <c r="G22" s="127">
        <v>1</v>
      </c>
      <c r="H22" s="62">
        <f>Tableau938[[#This Row],[Effectif validé]]-Tableau938[[#This Row],[Effectif proposé par le groupe de travail]]</f>
        <v>0</v>
      </c>
    </row>
    <row r="23" spans="1:9" s="33" customFormat="1" ht="47.25" x14ac:dyDescent="0.25">
      <c r="A23" s="60"/>
      <c r="B23" s="61" t="s">
        <v>288</v>
      </c>
      <c r="C23" s="62"/>
      <c r="D23" s="62">
        <v>1</v>
      </c>
      <c r="E23" s="62">
        <v>2588</v>
      </c>
      <c r="F23" s="63">
        <f t="shared" si="0"/>
        <v>1.4065217391304348</v>
      </c>
      <c r="G23" s="127">
        <v>1</v>
      </c>
      <c r="H23" s="62">
        <f>Tableau938[[#This Row],[Effectif validé]]-Tableau938[[#This Row],[Effectif proposé par le groupe de travail]]</f>
        <v>0</v>
      </c>
    </row>
    <row r="24" spans="1:9" s="33" customFormat="1" ht="78.75" x14ac:dyDescent="0.25">
      <c r="A24" s="60"/>
      <c r="B24" s="61" t="s">
        <v>289</v>
      </c>
      <c r="C24" s="62"/>
      <c r="D24" s="62">
        <v>1</v>
      </c>
      <c r="E24" s="62">
        <v>2588</v>
      </c>
      <c r="F24" s="63">
        <f t="shared" si="0"/>
        <v>1.4065217391304348</v>
      </c>
      <c r="G24" s="127">
        <v>1</v>
      </c>
      <c r="H24" s="62">
        <f>Tableau938[[#This Row],[Effectif validé]]-Tableau938[[#This Row],[Effectif proposé par le groupe de travail]]</f>
        <v>0</v>
      </c>
    </row>
    <row r="25" spans="1:9" s="33" customFormat="1" x14ac:dyDescent="0.25">
      <c r="A25" s="60"/>
      <c r="B25" s="61" t="s">
        <v>290</v>
      </c>
      <c r="C25" s="62"/>
      <c r="D25" s="62">
        <v>2</v>
      </c>
      <c r="E25" s="62">
        <v>3113</v>
      </c>
      <c r="F25" s="63">
        <f t="shared" si="0"/>
        <v>1.6918478260869565</v>
      </c>
      <c r="G25" s="127">
        <v>1</v>
      </c>
      <c r="H25" s="62">
        <f>Tableau938[[#This Row],[Effectif validé]]-Tableau938[[#This Row],[Effectif proposé par le groupe de travail]]</f>
        <v>-1</v>
      </c>
    </row>
    <row r="26" spans="1:9" s="33" customFormat="1" ht="31.5" x14ac:dyDescent="0.25">
      <c r="A26" s="60"/>
      <c r="B26" s="61" t="s">
        <v>291</v>
      </c>
      <c r="C26" s="62"/>
      <c r="D26" s="62">
        <v>1</v>
      </c>
      <c r="E26" s="62">
        <v>0</v>
      </c>
      <c r="F26" s="63">
        <f t="shared" si="0"/>
        <v>0</v>
      </c>
      <c r="G26" s="127">
        <v>1</v>
      </c>
      <c r="H26" s="62">
        <f>Tableau938[[#This Row],[Effectif validé]]-Tableau938[[#This Row],[Effectif proposé par le groupe de travail]]</f>
        <v>0</v>
      </c>
    </row>
    <row r="27" spans="1:9" s="33" customFormat="1" ht="31.5" x14ac:dyDescent="0.25">
      <c r="A27" s="93" t="s">
        <v>265</v>
      </c>
      <c r="B27" s="94" t="s">
        <v>292</v>
      </c>
      <c r="C27" s="95"/>
      <c r="D27" s="95">
        <v>1</v>
      </c>
      <c r="E27" s="95">
        <v>2502</v>
      </c>
      <c r="F27" s="96">
        <f t="shared" si="0"/>
        <v>1.3597826086956522</v>
      </c>
      <c r="G27" s="129">
        <v>1</v>
      </c>
      <c r="H27" s="95">
        <f>Tableau938[[#This Row],[Effectif validé]]-Tableau938[[#This Row],[Effectif proposé par le groupe de travail]]</f>
        <v>0</v>
      </c>
    </row>
    <row r="28" spans="1:9" s="33" customFormat="1" x14ac:dyDescent="0.25">
      <c r="A28" s="93"/>
      <c r="B28" s="94" t="s">
        <v>293</v>
      </c>
      <c r="C28" s="95"/>
      <c r="D28" s="95">
        <v>1</v>
      </c>
      <c r="E28" s="95">
        <v>2502</v>
      </c>
      <c r="F28" s="96">
        <f t="shared" si="0"/>
        <v>1.3597826086956522</v>
      </c>
      <c r="G28" s="129">
        <v>1</v>
      </c>
      <c r="H28" s="95">
        <f>Tableau938[[#This Row],[Effectif validé]]-Tableau938[[#This Row],[Effectif proposé par le groupe de travail]]</f>
        <v>0</v>
      </c>
    </row>
    <row r="29" spans="1:9" s="33" customFormat="1" x14ac:dyDescent="0.25">
      <c r="A29" s="93"/>
      <c r="B29" s="94" t="s">
        <v>294</v>
      </c>
      <c r="C29" s="95"/>
      <c r="D29" s="95">
        <v>1</v>
      </c>
      <c r="E29" s="95">
        <v>2502</v>
      </c>
      <c r="F29" s="96">
        <f t="shared" si="0"/>
        <v>1.3597826086956522</v>
      </c>
      <c r="G29" s="129">
        <v>1</v>
      </c>
      <c r="H29" s="95">
        <f>Tableau938[[#This Row],[Effectif validé]]-Tableau938[[#This Row],[Effectif proposé par le groupe de travail]]</f>
        <v>0</v>
      </c>
    </row>
    <row r="30" spans="1:9" s="33" customFormat="1" x14ac:dyDescent="0.25">
      <c r="A30" s="93"/>
      <c r="B30" s="94" t="s">
        <v>295</v>
      </c>
      <c r="C30" s="95"/>
      <c r="D30" s="95">
        <v>1</v>
      </c>
      <c r="E30" s="95">
        <v>2502</v>
      </c>
      <c r="F30" s="96">
        <f t="shared" si="0"/>
        <v>1.3597826086956522</v>
      </c>
      <c r="G30" s="129">
        <v>1</v>
      </c>
      <c r="H30" s="97">
        <f>Tableau938[[#This Row],[Effectif validé]]-Tableau938[[#This Row],[Effectif proposé par le groupe de travail]]</f>
        <v>0</v>
      </c>
    </row>
    <row r="31" spans="1:9" s="33" customFormat="1" x14ac:dyDescent="0.25">
      <c r="A31" s="60" t="s">
        <v>296</v>
      </c>
      <c r="B31" s="61" t="s">
        <v>297</v>
      </c>
      <c r="C31" s="62"/>
      <c r="D31" s="62">
        <v>1</v>
      </c>
      <c r="E31" s="62">
        <v>0</v>
      </c>
      <c r="F31" s="63">
        <f t="shared" si="0"/>
        <v>0</v>
      </c>
      <c r="G31" s="130">
        <v>1</v>
      </c>
      <c r="H31" s="87">
        <f>Tableau938[[#This Row],[Effectif validé]]-Tableau938[[#This Row],[Effectif proposé par le groupe de travail]]</f>
        <v>0</v>
      </c>
    </row>
    <row r="32" spans="1:9" s="33" customFormat="1" x14ac:dyDescent="0.25">
      <c r="A32" s="60"/>
      <c r="B32" s="61" t="s">
        <v>264</v>
      </c>
      <c r="C32" s="62"/>
      <c r="D32" s="62">
        <v>1</v>
      </c>
      <c r="E32" s="62">
        <v>2711</v>
      </c>
      <c r="F32" s="63">
        <f t="shared" si="0"/>
        <v>1.4733695652173913</v>
      </c>
      <c r="G32" s="130">
        <v>1</v>
      </c>
      <c r="H32" s="87">
        <f>Tableau938[[#This Row],[Effectif validé]]-Tableau938[[#This Row],[Effectif proposé par le groupe de travail]]</f>
        <v>0</v>
      </c>
      <c r="I32" s="83"/>
    </row>
    <row r="33" spans="1:9" s="33" customFormat="1" x14ac:dyDescent="0.25">
      <c r="A33" s="70" t="s">
        <v>0</v>
      </c>
      <c r="B33" s="71"/>
      <c r="C33" s="72">
        <v>8</v>
      </c>
      <c r="D33" s="72">
        <f>SUM(D5:D32)</f>
        <v>28</v>
      </c>
      <c r="E33" s="73"/>
      <c r="F33" s="73"/>
      <c r="G33" s="86">
        <f>SUM(G5:G32)</f>
        <v>26</v>
      </c>
      <c r="H33" s="88">
        <f>G33-D33</f>
        <v>-2</v>
      </c>
      <c r="I33" s="84"/>
    </row>
    <row r="34" spans="1:9" s="33" customFormat="1" x14ac:dyDescent="0.25">
      <c r="A34" s="154"/>
      <c r="B34" s="154"/>
      <c r="C34" s="154"/>
      <c r="D34" s="154"/>
      <c r="E34" s="154"/>
      <c r="F34" s="154"/>
      <c r="G34" s="28"/>
      <c r="H34" s="30"/>
      <c r="I34" s="85"/>
    </row>
  </sheetData>
  <mergeCells count="2">
    <mergeCell ref="A1:G1"/>
    <mergeCell ref="A34:F34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6"/>
  <sheetViews>
    <sheetView topLeftCell="A40" zoomScale="130" zoomScaleNormal="130" workbookViewId="0">
      <selection activeCell="C45" sqref="C45"/>
    </sheetView>
  </sheetViews>
  <sheetFormatPr baseColWidth="10" defaultColWidth="11.42578125" defaultRowHeight="15.75" x14ac:dyDescent="0.25"/>
  <cols>
    <col min="1" max="1" width="26.85546875" style="18" customWidth="1"/>
    <col min="2" max="2" width="32" style="18" customWidth="1"/>
    <col min="3" max="3" width="13.28515625" style="18" customWidth="1"/>
    <col min="4" max="4" width="15.5703125" style="18" customWidth="1"/>
    <col min="5" max="5" width="15" style="18" customWidth="1"/>
    <col min="6" max="6" width="16.7109375" style="18" customWidth="1"/>
    <col min="7" max="7" width="11.5703125" style="19" bestFit="1" customWidth="1"/>
    <col min="8" max="8" width="11.140625" style="18" customWidth="1"/>
    <col min="9" max="16384" width="11.42578125" style="18"/>
  </cols>
  <sheetData>
    <row r="1" spans="1:8" s="25" customFormat="1" ht="39.75" customHeight="1" x14ac:dyDescent="0.25">
      <c r="A1" s="155" t="s">
        <v>213</v>
      </c>
      <c r="B1" s="155"/>
      <c r="C1" s="155"/>
      <c r="D1" s="155"/>
      <c r="E1" s="155"/>
      <c r="F1" s="155"/>
      <c r="G1" s="26"/>
    </row>
    <row r="2" spans="1:8" s="25" customFormat="1" ht="39.75" customHeight="1" x14ac:dyDescent="0.25">
      <c r="A2" s="31"/>
      <c r="B2" s="31"/>
      <c r="C2" s="31"/>
      <c r="D2" s="31"/>
      <c r="E2" s="31"/>
      <c r="F2" s="31"/>
      <c r="G2" s="26"/>
    </row>
    <row r="3" spans="1:8" ht="61.5" customHeight="1" x14ac:dyDescent="0.25">
      <c r="A3" s="10" t="s">
        <v>42</v>
      </c>
      <c r="B3" s="9" t="s">
        <v>41</v>
      </c>
      <c r="C3" s="9" t="s">
        <v>40</v>
      </c>
      <c r="D3" s="9" t="s">
        <v>39</v>
      </c>
      <c r="E3" s="9" t="s">
        <v>38</v>
      </c>
      <c r="F3" s="9" t="s">
        <v>37</v>
      </c>
      <c r="G3" s="8" t="s">
        <v>36</v>
      </c>
      <c r="H3" s="9" t="s">
        <v>35</v>
      </c>
    </row>
    <row r="4" spans="1:8" ht="31.5" x14ac:dyDescent="0.25">
      <c r="A4" s="105"/>
      <c r="B4" s="117" t="s">
        <v>212</v>
      </c>
      <c r="C4" s="107"/>
      <c r="D4" s="107">
        <v>1</v>
      </c>
      <c r="E4" s="118"/>
      <c r="F4" s="119"/>
      <c r="G4" s="44">
        <v>1</v>
      </c>
      <c r="H4" s="107">
        <f>Tableau412[[#This Row],[Effectif validé]]-Tableau412[[#This Row],[Effectif proposé par le groupe de travail]]</f>
        <v>0</v>
      </c>
    </row>
    <row r="5" spans="1:8" ht="26.25" customHeight="1" x14ac:dyDescent="0.25">
      <c r="A5" s="105"/>
      <c r="B5" s="117" t="s">
        <v>211</v>
      </c>
      <c r="C5" s="107"/>
      <c r="D5" s="107">
        <v>1</v>
      </c>
      <c r="E5" s="118"/>
      <c r="F5" s="119"/>
      <c r="G5" s="44">
        <v>1</v>
      </c>
      <c r="H5" s="107">
        <f>Tableau412[[#This Row],[Effectif validé]]-Tableau412[[#This Row],[Effectif proposé par le groupe de travail]]</f>
        <v>0</v>
      </c>
    </row>
    <row r="6" spans="1:8" ht="31.5" x14ac:dyDescent="0.25">
      <c r="A6" s="105"/>
      <c r="B6" s="117" t="s">
        <v>210</v>
      </c>
      <c r="C6" s="107"/>
      <c r="D6" s="107">
        <v>1</v>
      </c>
      <c r="E6" s="118"/>
      <c r="F6" s="119"/>
      <c r="G6" s="44">
        <v>1</v>
      </c>
      <c r="H6" s="107">
        <f>Tableau412[[#This Row],[Effectif validé]]-Tableau412[[#This Row],[Effectif proposé par le groupe de travail]]</f>
        <v>0</v>
      </c>
    </row>
    <row r="7" spans="1:8" ht="31.5" x14ac:dyDescent="0.25">
      <c r="A7" s="105"/>
      <c r="B7" s="117" t="s">
        <v>209</v>
      </c>
      <c r="C7" s="107"/>
      <c r="D7" s="107">
        <v>1</v>
      </c>
      <c r="E7" s="118"/>
      <c r="F7" s="119"/>
      <c r="G7" s="44">
        <v>1</v>
      </c>
      <c r="H7" s="107">
        <f>Tableau412[[#This Row],[Effectif validé]]-Tableau412[[#This Row],[Effectif proposé par le groupe de travail]]</f>
        <v>0</v>
      </c>
    </row>
    <row r="8" spans="1:8" ht="31.5" customHeight="1" x14ac:dyDescent="0.25">
      <c r="A8" s="98" t="s">
        <v>31</v>
      </c>
      <c r="B8" s="113" t="s">
        <v>30</v>
      </c>
      <c r="C8" s="100"/>
      <c r="D8" s="104">
        <v>1</v>
      </c>
      <c r="E8" s="114"/>
      <c r="F8" s="116"/>
      <c r="G8" s="44">
        <v>1</v>
      </c>
      <c r="H8" s="100">
        <f>Tableau412[[#This Row],[Effectif validé]]-Tableau412[[#This Row],[Effectif proposé par le groupe de travail]]</f>
        <v>0</v>
      </c>
    </row>
    <row r="9" spans="1:8" ht="31.5" customHeight="1" x14ac:dyDescent="0.25">
      <c r="A9" s="98"/>
      <c r="B9" s="113" t="s">
        <v>208</v>
      </c>
      <c r="C9" s="100"/>
      <c r="D9" s="104">
        <v>4</v>
      </c>
      <c r="E9" s="114"/>
      <c r="F9" s="116"/>
      <c r="G9" s="44">
        <v>1</v>
      </c>
      <c r="H9" s="100">
        <f>Tableau412[[#This Row],[Effectif validé]]-Tableau412[[#This Row],[Effectif proposé par le groupe de travail]]</f>
        <v>-3</v>
      </c>
    </row>
    <row r="10" spans="1:8" ht="31.5" customHeight="1" x14ac:dyDescent="0.25">
      <c r="A10" s="105" t="s">
        <v>26</v>
      </c>
      <c r="B10" s="117" t="s">
        <v>25</v>
      </c>
      <c r="C10" s="107"/>
      <c r="D10" s="112">
        <v>1</v>
      </c>
      <c r="E10" s="118"/>
      <c r="F10" s="120"/>
      <c r="G10" s="44">
        <v>1</v>
      </c>
      <c r="H10" s="107">
        <f>Tableau412[[#This Row],[Effectif validé]]-Tableau412[[#This Row],[Effectif proposé par le groupe de travail]]</f>
        <v>0</v>
      </c>
    </row>
    <row r="11" spans="1:8" ht="31.5" customHeight="1" x14ac:dyDescent="0.25">
      <c r="A11" s="105"/>
      <c r="B11" s="117" t="s">
        <v>207</v>
      </c>
      <c r="C11" s="107"/>
      <c r="D11" s="112">
        <v>1</v>
      </c>
      <c r="E11" s="118"/>
      <c r="F11" s="120"/>
      <c r="G11" s="44">
        <v>1</v>
      </c>
      <c r="H11" s="107">
        <f>Tableau412[[#This Row],[Effectif validé]]-Tableau412[[#This Row],[Effectif proposé par le groupe de travail]]</f>
        <v>0</v>
      </c>
    </row>
    <row r="12" spans="1:8" ht="31.5" customHeight="1" x14ac:dyDescent="0.25">
      <c r="A12" s="98" t="s">
        <v>256</v>
      </c>
      <c r="B12" s="113" t="s">
        <v>206</v>
      </c>
      <c r="C12" s="100"/>
      <c r="D12" s="104">
        <v>1</v>
      </c>
      <c r="E12" s="114"/>
      <c r="F12" s="116"/>
      <c r="G12" s="44">
        <v>1</v>
      </c>
      <c r="H12" s="100">
        <f>Tableau412[[#This Row],[Effectif validé]]-Tableau412[[#This Row],[Effectif proposé par le groupe de travail]]</f>
        <v>0</v>
      </c>
    </row>
    <row r="13" spans="1:8" ht="31.5" customHeight="1" x14ac:dyDescent="0.25">
      <c r="A13" s="98"/>
      <c r="B13" s="113" t="s">
        <v>27</v>
      </c>
      <c r="C13" s="100"/>
      <c r="D13" s="104">
        <v>1</v>
      </c>
      <c r="E13" s="114"/>
      <c r="F13" s="116"/>
      <c r="G13" s="44">
        <v>2</v>
      </c>
      <c r="H13" s="100">
        <f>Tableau412[[#This Row],[Effectif validé]]-Tableau412[[#This Row],[Effectif proposé par le groupe de travail]]</f>
        <v>1</v>
      </c>
    </row>
    <row r="14" spans="1:8" ht="31.5" x14ac:dyDescent="0.25">
      <c r="A14" s="105" t="s">
        <v>24</v>
      </c>
      <c r="B14" s="117" t="s">
        <v>23</v>
      </c>
      <c r="C14" s="107"/>
      <c r="D14" s="112">
        <v>1</v>
      </c>
      <c r="E14" s="118"/>
      <c r="F14" s="120"/>
      <c r="G14" s="44">
        <v>1</v>
      </c>
      <c r="H14" s="107">
        <f>Tableau412[[#This Row],[Effectif validé]]-Tableau412[[#This Row],[Effectif proposé par le groupe de travail]]</f>
        <v>0</v>
      </c>
    </row>
    <row r="15" spans="1:8" ht="31.5" x14ac:dyDescent="0.25">
      <c r="A15" s="105"/>
      <c r="B15" s="117" t="s">
        <v>205</v>
      </c>
      <c r="C15" s="107"/>
      <c r="D15" s="107">
        <v>1</v>
      </c>
      <c r="E15" s="118"/>
      <c r="F15" s="119"/>
      <c r="G15" s="44">
        <v>1</v>
      </c>
      <c r="H15" s="107">
        <f>Tableau412[[#This Row],[Effectif validé]]-Tableau412[[#This Row],[Effectif proposé par le groupe de travail]]</f>
        <v>0</v>
      </c>
    </row>
    <row r="16" spans="1:8" ht="47.25" x14ac:dyDescent="0.25">
      <c r="A16" s="98" t="s">
        <v>204</v>
      </c>
      <c r="B16" s="113" t="s">
        <v>203</v>
      </c>
      <c r="C16" s="100"/>
      <c r="D16" s="104">
        <v>1</v>
      </c>
      <c r="E16" s="114"/>
      <c r="F16" s="116"/>
      <c r="G16" s="44">
        <v>1</v>
      </c>
      <c r="H16" s="100">
        <f>Tableau412[[#This Row],[Effectif validé]]-Tableau412[[#This Row],[Effectif proposé par le groupe de travail]]</f>
        <v>0</v>
      </c>
    </row>
    <row r="17" spans="1:8" ht="31.5" customHeight="1" x14ac:dyDescent="0.25">
      <c r="A17" s="98"/>
      <c r="B17" s="113" t="s">
        <v>202</v>
      </c>
      <c r="C17" s="100"/>
      <c r="D17" s="104">
        <v>1</v>
      </c>
      <c r="E17" s="114"/>
      <c r="F17" s="116"/>
      <c r="G17" s="44">
        <v>2</v>
      </c>
      <c r="H17" s="100">
        <f>Tableau412[[#This Row],[Effectif validé]]-Tableau412[[#This Row],[Effectif proposé par le groupe de travail]]</f>
        <v>1</v>
      </c>
    </row>
    <row r="18" spans="1:8" ht="47.25" x14ac:dyDescent="0.25">
      <c r="A18" s="105" t="s">
        <v>21</v>
      </c>
      <c r="B18" s="117" t="s">
        <v>201</v>
      </c>
      <c r="C18" s="107"/>
      <c r="D18" s="112">
        <v>1</v>
      </c>
      <c r="E18" s="118"/>
      <c r="F18" s="120"/>
      <c r="G18" s="44">
        <v>1</v>
      </c>
      <c r="H18" s="107">
        <f>Tableau412[[#This Row],[Effectif validé]]-Tableau412[[#This Row],[Effectif proposé par le groupe de travail]]</f>
        <v>0</v>
      </c>
    </row>
    <row r="19" spans="1:8" ht="31.5" customHeight="1" x14ac:dyDescent="0.25">
      <c r="A19" s="105"/>
      <c r="B19" s="117" t="s">
        <v>200</v>
      </c>
      <c r="C19" s="107"/>
      <c r="D19" s="112">
        <v>1</v>
      </c>
      <c r="E19" s="118"/>
      <c r="F19" s="120"/>
      <c r="G19" s="44">
        <v>1</v>
      </c>
      <c r="H19" s="107">
        <f>Tableau412[[#This Row],[Effectif validé]]-Tableau412[[#This Row],[Effectif proposé par le groupe de travail]]</f>
        <v>0</v>
      </c>
    </row>
    <row r="20" spans="1:8" ht="78.75" x14ac:dyDescent="0.25">
      <c r="A20" s="98" t="s">
        <v>199</v>
      </c>
      <c r="B20" s="113" t="s">
        <v>198</v>
      </c>
      <c r="C20" s="100"/>
      <c r="D20" s="104">
        <v>1</v>
      </c>
      <c r="E20" s="114">
        <v>2024</v>
      </c>
      <c r="F20" s="116">
        <f t="shared" ref="F20:F44" si="0">+E20/1840</f>
        <v>1.1000000000000001</v>
      </c>
      <c r="G20" s="44">
        <v>1</v>
      </c>
      <c r="H20" s="100">
        <f>Tableau412[[#This Row],[Effectif validé]]-Tableau412[[#This Row],[Effectif proposé par le groupe de travail]]</f>
        <v>0</v>
      </c>
    </row>
    <row r="21" spans="1:8" ht="63" x14ac:dyDescent="0.25">
      <c r="A21" s="98"/>
      <c r="B21" s="113" t="s">
        <v>197</v>
      </c>
      <c r="C21" s="100"/>
      <c r="D21" s="104">
        <v>1</v>
      </c>
      <c r="E21" s="114">
        <v>2004.6666666666667</v>
      </c>
      <c r="F21" s="116">
        <f t="shared" si="0"/>
        <v>1.0894927536231884</v>
      </c>
      <c r="G21" s="44">
        <v>1</v>
      </c>
      <c r="H21" s="100">
        <f>Tableau412[[#This Row],[Effectif validé]]-Tableau412[[#This Row],[Effectif proposé par le groupe de travail]]</f>
        <v>0</v>
      </c>
    </row>
    <row r="22" spans="1:8" s="53" customFormat="1" ht="32.450000000000003" customHeight="1" x14ac:dyDescent="0.25">
      <c r="A22" s="105" t="s">
        <v>196</v>
      </c>
      <c r="B22" s="117" t="s">
        <v>195</v>
      </c>
      <c r="C22" s="107"/>
      <c r="D22" s="112">
        <v>1</v>
      </c>
      <c r="E22" s="118">
        <v>2524</v>
      </c>
      <c r="F22" s="120">
        <f t="shared" si="0"/>
        <v>1.3717391304347826</v>
      </c>
      <c r="G22" s="44">
        <v>1</v>
      </c>
      <c r="H22" s="107">
        <f>Tableau412[[#This Row],[Effectif validé]]-Tableau412[[#This Row],[Effectif proposé par le groupe de travail]]</f>
        <v>0</v>
      </c>
    </row>
    <row r="23" spans="1:8" s="53" customFormat="1" ht="31.5" customHeight="1" x14ac:dyDescent="0.25">
      <c r="A23" s="105"/>
      <c r="B23" s="117" t="s">
        <v>194</v>
      </c>
      <c r="C23" s="107"/>
      <c r="D23" s="112">
        <v>4</v>
      </c>
      <c r="E23" s="118">
        <v>7362</v>
      </c>
      <c r="F23" s="120">
        <f t="shared" si="0"/>
        <v>4.0010869565217391</v>
      </c>
      <c r="G23" s="44">
        <v>4</v>
      </c>
      <c r="H23" s="107">
        <f>Tableau412[[#This Row],[Effectif validé]]-Tableau412[[#This Row],[Effectif proposé par le groupe de travail]]</f>
        <v>0</v>
      </c>
    </row>
    <row r="24" spans="1:8" ht="47.25" x14ac:dyDescent="0.25">
      <c r="A24" s="98" t="s">
        <v>193</v>
      </c>
      <c r="B24" s="113" t="s">
        <v>192</v>
      </c>
      <c r="C24" s="100"/>
      <c r="D24" s="104">
        <v>1</v>
      </c>
      <c r="E24" s="114">
        <v>1623</v>
      </c>
      <c r="F24" s="116">
        <f t="shared" si="0"/>
        <v>0.88206521739130439</v>
      </c>
      <c r="G24" s="44">
        <v>1</v>
      </c>
      <c r="H24" s="100">
        <f>Tableau412[[#This Row],[Effectif validé]]-Tableau412[[#This Row],[Effectif proposé par le groupe de travail]]</f>
        <v>0</v>
      </c>
    </row>
    <row r="25" spans="1:8" ht="47.25" x14ac:dyDescent="0.25">
      <c r="A25" s="98"/>
      <c r="B25" s="113" t="s">
        <v>191</v>
      </c>
      <c r="C25" s="100"/>
      <c r="D25" s="100">
        <v>2</v>
      </c>
      <c r="E25" s="114">
        <v>0</v>
      </c>
      <c r="F25" s="115">
        <f>+E25/1840</f>
        <v>0</v>
      </c>
      <c r="G25" s="44">
        <v>0</v>
      </c>
      <c r="H25" s="100">
        <f>Tableau412[[#This Row],[Effectif validé]]-Tableau412[[#This Row],[Effectif proposé par le groupe de travail]]</f>
        <v>-2</v>
      </c>
    </row>
    <row r="26" spans="1:8" ht="47.25" x14ac:dyDescent="0.25">
      <c r="A26" s="105" t="s">
        <v>190</v>
      </c>
      <c r="B26" s="117" t="s">
        <v>189</v>
      </c>
      <c r="C26" s="107"/>
      <c r="D26" s="107">
        <v>1</v>
      </c>
      <c r="E26" s="118">
        <v>1607.9333333333334</v>
      </c>
      <c r="F26" s="120">
        <f t="shared" si="0"/>
        <v>0.87387681159420294</v>
      </c>
      <c r="G26" s="44">
        <v>1</v>
      </c>
      <c r="H26" s="107">
        <f>Tableau412[[#This Row],[Effectif validé]]-Tableau412[[#This Row],[Effectif proposé par le groupe de travail]]</f>
        <v>0</v>
      </c>
    </row>
    <row r="27" spans="1:8" ht="31.5" customHeight="1" x14ac:dyDescent="0.25">
      <c r="A27" s="105"/>
      <c r="B27" s="117" t="s">
        <v>188</v>
      </c>
      <c r="C27" s="107"/>
      <c r="D27" s="107">
        <v>1</v>
      </c>
      <c r="E27" s="118">
        <v>1591.4666666666667</v>
      </c>
      <c r="F27" s="120">
        <f t="shared" si="0"/>
        <v>0.86492753623188412</v>
      </c>
      <c r="G27" s="44">
        <v>1</v>
      </c>
      <c r="H27" s="107">
        <f>Tableau412[[#This Row],[Effectif validé]]-Tableau412[[#This Row],[Effectif proposé par le groupe de travail]]</f>
        <v>0</v>
      </c>
    </row>
    <row r="28" spans="1:8" ht="31.5" customHeight="1" x14ac:dyDescent="0.25">
      <c r="A28" s="105"/>
      <c r="B28" s="117" t="s">
        <v>188</v>
      </c>
      <c r="C28" s="107"/>
      <c r="D28" s="107">
        <v>1</v>
      </c>
      <c r="E28" s="118">
        <v>1545.4666666666667</v>
      </c>
      <c r="F28" s="120">
        <f t="shared" si="0"/>
        <v>0.8399275362318841</v>
      </c>
      <c r="G28" s="44">
        <v>1</v>
      </c>
      <c r="H28" s="107">
        <f>Tableau412[[#This Row],[Effectif validé]]-Tableau412[[#This Row],[Effectif proposé par le groupe de travail]]</f>
        <v>0</v>
      </c>
    </row>
    <row r="29" spans="1:8" ht="31.5" customHeight="1" x14ac:dyDescent="0.25">
      <c r="A29" s="105"/>
      <c r="B29" s="117" t="s">
        <v>188</v>
      </c>
      <c r="C29" s="107"/>
      <c r="D29" s="107">
        <v>1</v>
      </c>
      <c r="E29" s="118">
        <v>1591.4666666666667</v>
      </c>
      <c r="F29" s="120">
        <f t="shared" si="0"/>
        <v>0.86492753623188412</v>
      </c>
      <c r="G29" s="44">
        <v>1</v>
      </c>
      <c r="H29" s="107">
        <f>Tableau412[[#This Row],[Effectif validé]]-Tableau412[[#This Row],[Effectif proposé par le groupe de travail]]</f>
        <v>0</v>
      </c>
    </row>
    <row r="30" spans="1:8" s="53" customFormat="1" ht="60.6" customHeight="1" x14ac:dyDescent="0.25">
      <c r="A30" s="98" t="s">
        <v>187</v>
      </c>
      <c r="B30" s="113" t="s">
        <v>186</v>
      </c>
      <c r="C30" s="100"/>
      <c r="D30" s="100">
        <v>1</v>
      </c>
      <c r="E30" s="114">
        <v>1591.6666666666699</v>
      </c>
      <c r="F30" s="116">
        <f t="shared" si="0"/>
        <v>0.86503623188405976</v>
      </c>
      <c r="G30" s="44">
        <v>1</v>
      </c>
      <c r="H30" s="100">
        <f>Tableau412[[#This Row],[Effectif validé]]-Tableau412[[#This Row],[Effectif proposé par le groupe de travail]]</f>
        <v>0</v>
      </c>
    </row>
    <row r="31" spans="1:8" s="53" customFormat="1" ht="47.25" x14ac:dyDescent="0.25">
      <c r="A31" s="98"/>
      <c r="B31" s="113" t="s">
        <v>185</v>
      </c>
      <c r="C31" s="100"/>
      <c r="D31" s="100">
        <v>4</v>
      </c>
      <c r="E31" s="114">
        <v>2721</v>
      </c>
      <c r="F31" s="116">
        <f>+E31/1840</f>
        <v>1.4788043478260871</v>
      </c>
      <c r="G31" s="44">
        <v>2</v>
      </c>
      <c r="H31" s="100">
        <f>Tableau412[[#This Row],[Effectif validé]]-Tableau412[[#This Row],[Effectif proposé par le groupe de travail]]</f>
        <v>-2</v>
      </c>
    </row>
    <row r="32" spans="1:8" ht="63" x14ac:dyDescent="0.25">
      <c r="A32" s="105" t="s">
        <v>184</v>
      </c>
      <c r="B32" s="117" t="s">
        <v>183</v>
      </c>
      <c r="C32" s="107"/>
      <c r="D32" s="107">
        <v>1</v>
      </c>
      <c r="E32" s="118">
        <v>2295.0833333333335</v>
      </c>
      <c r="F32" s="120">
        <f t="shared" si="0"/>
        <v>1.2473278985507248</v>
      </c>
      <c r="G32" s="44">
        <v>1</v>
      </c>
      <c r="H32" s="107">
        <f>Tableau412[[#This Row],[Effectif validé]]-Tableau412[[#This Row],[Effectif proposé par le groupe de travail]]</f>
        <v>0</v>
      </c>
    </row>
    <row r="33" spans="1:8" ht="39" customHeight="1" x14ac:dyDescent="0.25">
      <c r="A33" s="105"/>
      <c r="B33" s="117" t="s">
        <v>182</v>
      </c>
      <c r="C33" s="107"/>
      <c r="D33" s="107">
        <v>1</v>
      </c>
      <c r="E33" s="118">
        <v>1944</v>
      </c>
      <c r="F33" s="120">
        <f t="shared" si="0"/>
        <v>1.0565217391304347</v>
      </c>
      <c r="G33" s="44">
        <v>1</v>
      </c>
      <c r="H33" s="107">
        <f>Tableau412[[#This Row],[Effectif validé]]-Tableau412[[#This Row],[Effectif proposé par le groupe de travail]]</f>
        <v>0</v>
      </c>
    </row>
    <row r="34" spans="1:8" ht="46.9" customHeight="1" x14ac:dyDescent="0.25">
      <c r="A34" s="105"/>
      <c r="B34" s="117" t="s">
        <v>181</v>
      </c>
      <c r="C34" s="107"/>
      <c r="D34" s="107"/>
      <c r="E34" s="118">
        <v>2168.0666666666666</v>
      </c>
      <c r="F34" s="120">
        <f t="shared" si="0"/>
        <v>1.1782971014492754</v>
      </c>
      <c r="G34" s="44">
        <v>1</v>
      </c>
      <c r="H34" s="107">
        <f>Tableau412[[#This Row],[Effectif validé]]-Tableau412[[#This Row],[Effectif proposé par le groupe de travail]]</f>
        <v>1</v>
      </c>
    </row>
    <row r="35" spans="1:8" ht="47.25" x14ac:dyDescent="0.25">
      <c r="A35" s="98" t="s">
        <v>180</v>
      </c>
      <c r="B35" s="113" t="s">
        <v>179</v>
      </c>
      <c r="C35" s="100"/>
      <c r="D35" s="100">
        <v>1</v>
      </c>
      <c r="E35" s="114">
        <v>7720</v>
      </c>
      <c r="F35" s="116">
        <f t="shared" si="0"/>
        <v>4.1956521739130439</v>
      </c>
      <c r="G35" s="44">
        <v>1</v>
      </c>
      <c r="H35" s="100">
        <f>Tableau412[[#This Row],[Effectif validé]]-Tableau412[[#This Row],[Effectif proposé par le groupe de travail]]</f>
        <v>0</v>
      </c>
    </row>
    <row r="36" spans="1:8" ht="47.25" x14ac:dyDescent="0.25">
      <c r="A36" s="98"/>
      <c r="B36" s="113" t="s">
        <v>177</v>
      </c>
      <c r="C36" s="100"/>
      <c r="D36" s="100">
        <v>2</v>
      </c>
      <c r="E36" s="114">
        <v>7206</v>
      </c>
      <c r="F36" s="116">
        <f t="shared" si="0"/>
        <v>3.9163043478260868</v>
      </c>
      <c r="G36" s="44">
        <v>4</v>
      </c>
      <c r="H36" s="100">
        <f>Tableau412[[#This Row],[Effectif validé]]-Tableau412[[#This Row],[Effectif proposé par le groupe de travail]]</f>
        <v>2</v>
      </c>
    </row>
    <row r="37" spans="1:8" ht="47.25" x14ac:dyDescent="0.25">
      <c r="A37" s="98"/>
      <c r="B37" s="113" t="s">
        <v>178</v>
      </c>
      <c r="C37" s="100"/>
      <c r="D37" s="100">
        <v>1</v>
      </c>
      <c r="E37" s="114">
        <v>1715.6</v>
      </c>
      <c r="F37" s="116">
        <f t="shared" si="0"/>
        <v>0.93239130434782602</v>
      </c>
      <c r="G37" s="44">
        <v>1</v>
      </c>
      <c r="H37" s="100">
        <f>Tableau412[[#This Row],[Effectif validé]]-Tableau412[[#This Row],[Effectif proposé par le groupe de travail]]</f>
        <v>0</v>
      </c>
    </row>
    <row r="38" spans="1:8" ht="47.25" x14ac:dyDescent="0.25">
      <c r="A38" s="98"/>
      <c r="B38" s="113" t="s">
        <v>177</v>
      </c>
      <c r="C38" s="100"/>
      <c r="D38" s="100">
        <v>1</v>
      </c>
      <c r="E38" s="114">
        <v>5160</v>
      </c>
      <c r="F38" s="116">
        <f t="shared" si="0"/>
        <v>2.8043478260869565</v>
      </c>
      <c r="G38" s="44">
        <v>4</v>
      </c>
      <c r="H38" s="100">
        <f>Tableau412[[#This Row],[Effectif validé]]-Tableau412[[#This Row],[Effectif proposé par le groupe de travail]]</f>
        <v>3</v>
      </c>
    </row>
    <row r="39" spans="1:8" ht="31.5" customHeight="1" x14ac:dyDescent="0.25">
      <c r="A39" s="105" t="s">
        <v>45</v>
      </c>
      <c r="B39" s="117" t="s">
        <v>44</v>
      </c>
      <c r="C39" s="107"/>
      <c r="D39" s="107">
        <v>1</v>
      </c>
      <c r="E39" s="118">
        <v>2619.1166666666668</v>
      </c>
      <c r="F39" s="120">
        <f t="shared" si="0"/>
        <v>1.4234329710144928</v>
      </c>
      <c r="G39" s="44">
        <v>1</v>
      </c>
      <c r="H39" s="107">
        <f>Tableau412[[#This Row],[Effectif validé]]-Tableau412[[#This Row],[Effectif proposé par le groupe de travail]]</f>
        <v>0</v>
      </c>
    </row>
    <row r="40" spans="1:8" ht="31.5" customHeight="1" x14ac:dyDescent="0.25">
      <c r="A40" s="105"/>
      <c r="B40" s="117" t="s">
        <v>176</v>
      </c>
      <c r="C40" s="107"/>
      <c r="D40" s="107">
        <v>1</v>
      </c>
      <c r="E40" s="118"/>
      <c r="F40" s="119">
        <f>+E40/1840</f>
        <v>0</v>
      </c>
      <c r="G40" s="44"/>
      <c r="H40" s="107">
        <f>Tableau412[[#This Row],[Effectif validé]]-Tableau412[[#This Row],[Effectif proposé par le groupe de travail]]</f>
        <v>-1</v>
      </c>
    </row>
    <row r="41" spans="1:8" ht="31.5" customHeight="1" x14ac:dyDescent="0.25">
      <c r="A41" s="98" t="s">
        <v>175</v>
      </c>
      <c r="B41" s="113" t="s">
        <v>174</v>
      </c>
      <c r="C41" s="100"/>
      <c r="D41" s="100">
        <v>1</v>
      </c>
      <c r="E41" s="114">
        <v>2934</v>
      </c>
      <c r="F41" s="116">
        <f t="shared" si="0"/>
        <v>1.5945652173913043</v>
      </c>
      <c r="G41" s="44">
        <v>1</v>
      </c>
      <c r="H41" s="100">
        <f>Tableau412[[#This Row],[Effectif validé]]-Tableau412[[#This Row],[Effectif proposé par le groupe de travail]]</f>
        <v>0</v>
      </c>
    </row>
    <row r="42" spans="1:8" ht="31.5" customHeight="1" x14ac:dyDescent="0.25">
      <c r="A42" s="98"/>
      <c r="B42" s="113" t="s">
        <v>173</v>
      </c>
      <c r="C42" s="100"/>
      <c r="D42" s="100">
        <v>1</v>
      </c>
      <c r="E42" s="114"/>
      <c r="F42" s="115">
        <f>+E42/1840</f>
        <v>0</v>
      </c>
      <c r="G42" s="44">
        <v>1</v>
      </c>
      <c r="H42" s="100">
        <f>Tableau412[[#This Row],[Effectif validé]]-Tableau412[[#This Row],[Effectif proposé par le groupe de travail]]</f>
        <v>0</v>
      </c>
    </row>
    <row r="43" spans="1:8" s="53" customFormat="1" ht="31.5" customHeight="1" x14ac:dyDescent="0.25">
      <c r="A43" s="105" t="s">
        <v>172</v>
      </c>
      <c r="B43" s="117" t="s">
        <v>171</v>
      </c>
      <c r="C43" s="107"/>
      <c r="D43" s="107">
        <v>1</v>
      </c>
      <c r="E43" s="121">
        <v>2385.3333333333335</v>
      </c>
      <c r="F43" s="120">
        <f t="shared" si="0"/>
        <v>1.2963768115942029</v>
      </c>
      <c r="G43" s="44">
        <v>1</v>
      </c>
      <c r="H43" s="107">
        <f>Tableau412[[#This Row],[Effectif validé]]-Tableau412[[#This Row],[Effectif proposé par le groupe de travail]]</f>
        <v>0</v>
      </c>
    </row>
    <row r="44" spans="1:8" s="53" customFormat="1" ht="31.5" customHeight="1" x14ac:dyDescent="0.25">
      <c r="A44" s="105"/>
      <c r="B44" s="117" t="s">
        <v>170</v>
      </c>
      <c r="C44" s="107"/>
      <c r="D44" s="107">
        <v>4</v>
      </c>
      <c r="E44" s="118">
        <v>5261</v>
      </c>
      <c r="F44" s="120">
        <f t="shared" si="0"/>
        <v>2.8592391304347826</v>
      </c>
      <c r="G44" s="44">
        <v>4</v>
      </c>
      <c r="H44" s="107">
        <f>Tableau412[[#This Row],[Effectif validé]]-Tableau412[[#This Row],[Effectif proposé par le groupe de travail]]</f>
        <v>0</v>
      </c>
    </row>
    <row r="45" spans="1:8" ht="31.5" customHeight="1" x14ac:dyDescent="0.25">
      <c r="A45" s="54" t="s">
        <v>0</v>
      </c>
      <c r="B45" s="55"/>
      <c r="C45" s="56" t="s">
        <v>303</v>
      </c>
      <c r="D45" s="56">
        <f>SUM(D4:D44)</f>
        <v>54</v>
      </c>
      <c r="E45" s="57"/>
      <c r="F45" s="57"/>
      <c r="G45" s="56">
        <f>SUM(G4:G44)</f>
        <v>54</v>
      </c>
      <c r="H45" s="56">
        <f t="shared" ref="H45" si="1">SUM(H4:H44)</f>
        <v>0</v>
      </c>
    </row>
    <row r="46" spans="1:8" ht="31.5" customHeight="1" x14ac:dyDescent="0.25">
      <c r="A46" s="24"/>
      <c r="B46" s="23"/>
      <c r="C46" s="22"/>
      <c r="D46" s="22"/>
      <c r="E46" s="21"/>
      <c r="F46" s="20"/>
    </row>
  </sheetData>
  <mergeCells count="1">
    <mergeCell ref="A1:F1"/>
  </mergeCells>
  <pageMargins left="0.25" right="0.25" top="0.75" bottom="0.75" header="0.3" footer="0.3"/>
  <pageSetup paperSize="9" orientation="landscape" r:id="rId1"/>
  <headerFooter>
    <oddHeader>&amp;C&amp;"Calisto MT,Gras"&amp;12TABLEAU SYNOPTIQUE DES RÉSULTATS DE LA PESÉE DES POSTES 
DE LA DIRECTION DE LA COORDINATION STATISTIQUE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72"/>
  <sheetViews>
    <sheetView topLeftCell="A61" zoomScale="120" zoomScaleNormal="120" workbookViewId="0">
      <selection activeCell="C65" sqref="C65"/>
    </sheetView>
  </sheetViews>
  <sheetFormatPr baseColWidth="10" defaultColWidth="11.42578125" defaultRowHeight="15.75" x14ac:dyDescent="0.25"/>
  <cols>
    <col min="1" max="1" width="25.7109375" style="52" customWidth="1"/>
    <col min="2" max="2" width="34" style="52" customWidth="1"/>
    <col min="3" max="3" width="14" style="52" customWidth="1"/>
    <col min="4" max="4" width="15.7109375" style="52" customWidth="1"/>
    <col min="5" max="5" width="16.7109375" style="52" customWidth="1"/>
    <col min="6" max="6" width="16.140625" style="52" customWidth="1"/>
    <col min="7" max="7" width="11.42578125" style="15"/>
    <col min="8" max="8" width="13.42578125" style="52" customWidth="1"/>
    <col min="9" max="9" width="21" style="52" customWidth="1"/>
    <col min="10" max="16384" width="11.42578125" style="52"/>
  </cols>
  <sheetData>
    <row r="1" spans="1:8" s="51" customFormat="1" ht="39.75" customHeight="1" x14ac:dyDescent="0.25">
      <c r="A1" s="156" t="s">
        <v>169</v>
      </c>
      <c r="B1" s="156"/>
      <c r="C1" s="156"/>
      <c r="D1" s="156"/>
      <c r="E1" s="156"/>
      <c r="F1" s="156"/>
      <c r="G1" s="16"/>
    </row>
    <row r="2" spans="1:8" s="51" customFormat="1" ht="39.75" customHeight="1" x14ac:dyDescent="0.25">
      <c r="A2" s="17"/>
      <c r="B2" s="17"/>
      <c r="C2" s="17"/>
      <c r="D2" s="17"/>
      <c r="E2" s="17"/>
      <c r="F2" s="17"/>
      <c r="G2" s="16"/>
    </row>
    <row r="3" spans="1:8" ht="63" x14ac:dyDescent="0.25">
      <c r="A3" s="14" t="s">
        <v>42</v>
      </c>
      <c r="B3" s="7" t="s">
        <v>41</v>
      </c>
      <c r="C3" s="7" t="s">
        <v>40</v>
      </c>
      <c r="D3" s="7" t="s">
        <v>39</v>
      </c>
      <c r="E3" s="7" t="s">
        <v>38</v>
      </c>
      <c r="F3" s="7" t="s">
        <v>37</v>
      </c>
      <c r="G3" s="7" t="s">
        <v>36</v>
      </c>
      <c r="H3" s="9" t="s">
        <v>35</v>
      </c>
    </row>
    <row r="4" spans="1:8" ht="42" customHeight="1" x14ac:dyDescent="0.25">
      <c r="A4" s="125" t="s">
        <v>298</v>
      </c>
      <c r="B4" s="106" t="s">
        <v>168</v>
      </c>
      <c r="C4" s="107"/>
      <c r="D4" s="107">
        <v>1</v>
      </c>
      <c r="E4" s="118"/>
      <c r="F4" s="126"/>
      <c r="G4" s="34">
        <v>1</v>
      </c>
      <c r="H4" s="107">
        <f>Tableau326[[#This Row],[Effectif validé]]-Tableau326[[#This Row],[Effectif proposé par le groupe de travail]]</f>
        <v>0</v>
      </c>
    </row>
    <row r="5" spans="1:8" ht="37.5" customHeight="1" x14ac:dyDescent="0.25">
      <c r="A5" s="125"/>
      <c r="B5" s="106" t="s">
        <v>167</v>
      </c>
      <c r="C5" s="107"/>
      <c r="D5" s="107">
        <v>1</v>
      </c>
      <c r="E5" s="118"/>
      <c r="F5" s="126"/>
      <c r="G5" s="34">
        <v>1</v>
      </c>
      <c r="H5" s="107">
        <f>Tableau326[[#This Row],[Effectif validé]]-Tableau326[[#This Row],[Effectif proposé par le groupe de travail]]</f>
        <v>0</v>
      </c>
    </row>
    <row r="6" spans="1:8" ht="36.75" customHeight="1" x14ac:dyDescent="0.25">
      <c r="A6" s="125"/>
      <c r="B6" s="106" t="s">
        <v>166</v>
      </c>
      <c r="C6" s="107"/>
      <c r="D6" s="107">
        <v>1</v>
      </c>
      <c r="E6" s="118"/>
      <c r="F6" s="126"/>
      <c r="G6" s="34">
        <v>1</v>
      </c>
      <c r="H6" s="107">
        <f>Tableau326[[#This Row],[Effectif validé]]-Tableau326[[#This Row],[Effectif proposé par le groupe de travail]]</f>
        <v>0</v>
      </c>
    </row>
    <row r="7" spans="1:8" ht="39" customHeight="1" x14ac:dyDescent="0.25">
      <c r="A7" s="125"/>
      <c r="B7" s="106" t="s">
        <v>165</v>
      </c>
      <c r="C7" s="107"/>
      <c r="D7" s="107">
        <v>1</v>
      </c>
      <c r="E7" s="118"/>
      <c r="F7" s="126"/>
      <c r="G7" s="34">
        <v>1</v>
      </c>
      <c r="H7" s="107">
        <f>Tableau326[[#This Row],[Effectif validé]]-Tableau326[[#This Row],[Effectif proposé par le groupe de travail]]</f>
        <v>0</v>
      </c>
    </row>
    <row r="8" spans="1:8" ht="31.5" x14ac:dyDescent="0.25">
      <c r="A8" s="125"/>
      <c r="B8" s="106" t="s">
        <v>164</v>
      </c>
      <c r="C8" s="107"/>
      <c r="D8" s="107">
        <v>1</v>
      </c>
      <c r="E8" s="118"/>
      <c r="F8" s="126"/>
      <c r="G8" s="34">
        <v>1</v>
      </c>
      <c r="H8" s="107">
        <f>Tableau326[[#This Row],[Effectif validé]]-Tableau326[[#This Row],[Effectif proposé par le groupe de travail]]</f>
        <v>0</v>
      </c>
    </row>
    <row r="9" spans="1:8" ht="31.5" customHeight="1" x14ac:dyDescent="0.25">
      <c r="A9" s="122" t="s">
        <v>31</v>
      </c>
      <c r="B9" s="99" t="s">
        <v>30</v>
      </c>
      <c r="C9" s="100"/>
      <c r="D9" s="104">
        <v>1</v>
      </c>
      <c r="E9" s="114"/>
      <c r="F9" s="123"/>
      <c r="G9" s="34">
        <v>1</v>
      </c>
      <c r="H9" s="100">
        <f>Tableau326[[#This Row],[Effectif validé]]-Tableau326[[#This Row],[Effectif proposé par le groupe de travail]]</f>
        <v>0</v>
      </c>
    </row>
    <row r="10" spans="1:8" ht="31.5" customHeight="1" x14ac:dyDescent="0.25">
      <c r="A10" s="122"/>
      <c r="B10" s="99" t="s">
        <v>163</v>
      </c>
      <c r="C10" s="100"/>
      <c r="D10" s="104">
        <v>0</v>
      </c>
      <c r="E10" s="114"/>
      <c r="F10" s="123"/>
      <c r="G10" s="34">
        <v>1</v>
      </c>
      <c r="H10" s="100">
        <f>Tableau326[[#This Row],[Effectif validé]]-Tableau326[[#This Row],[Effectif proposé par le groupe de travail]]</f>
        <v>1</v>
      </c>
    </row>
    <row r="11" spans="1:8" ht="31.5" customHeight="1" x14ac:dyDescent="0.25">
      <c r="A11" s="125" t="s">
        <v>26</v>
      </c>
      <c r="B11" s="106" t="s">
        <v>25</v>
      </c>
      <c r="C11" s="107"/>
      <c r="D11" s="112">
        <v>1</v>
      </c>
      <c r="E11" s="118"/>
      <c r="F11" s="126"/>
      <c r="G11" s="34">
        <v>1</v>
      </c>
      <c r="H11" s="107">
        <f>Tableau326[[#This Row],[Effectif validé]]-Tableau326[[#This Row],[Effectif proposé par le groupe de travail]]</f>
        <v>0</v>
      </c>
    </row>
    <row r="12" spans="1:8" ht="31.5" customHeight="1" x14ac:dyDescent="0.25">
      <c r="A12" s="125"/>
      <c r="B12" s="106" t="s">
        <v>162</v>
      </c>
      <c r="C12" s="107"/>
      <c r="D12" s="112">
        <v>6</v>
      </c>
      <c r="E12" s="118"/>
      <c r="F12" s="126"/>
      <c r="G12" s="34">
        <v>4</v>
      </c>
      <c r="H12" s="107">
        <f>Tableau326[[#This Row],[Effectif validé]]-Tableau326[[#This Row],[Effectif proposé par le groupe de travail]]</f>
        <v>-2</v>
      </c>
    </row>
    <row r="13" spans="1:8" ht="31.5" customHeight="1" x14ac:dyDescent="0.25">
      <c r="A13" s="122" t="s">
        <v>256</v>
      </c>
      <c r="B13" s="99" t="s">
        <v>161</v>
      </c>
      <c r="C13" s="100"/>
      <c r="D13" s="104">
        <v>1</v>
      </c>
      <c r="E13" s="114"/>
      <c r="F13" s="123"/>
      <c r="G13" s="34">
        <v>1</v>
      </c>
      <c r="H13" s="100">
        <f>Tableau326[[#This Row],[Effectif validé]]-Tableau326[[#This Row],[Effectif proposé par le groupe de travail]]</f>
        <v>0</v>
      </c>
    </row>
    <row r="14" spans="1:8" ht="40.5" customHeight="1" x14ac:dyDescent="0.25">
      <c r="A14" s="122"/>
      <c r="B14" s="99" t="s">
        <v>27</v>
      </c>
      <c r="C14" s="100"/>
      <c r="D14" s="104">
        <v>1</v>
      </c>
      <c r="E14" s="114"/>
      <c r="F14" s="123"/>
      <c r="G14" s="34">
        <v>1</v>
      </c>
      <c r="H14" s="100">
        <f>Tableau326[[#This Row],[Effectif validé]]-Tableau326[[#This Row],[Effectif proposé par le groupe de travail]]</f>
        <v>0</v>
      </c>
    </row>
    <row r="15" spans="1:8" ht="31.5" customHeight="1" x14ac:dyDescent="0.25">
      <c r="A15" s="125" t="s">
        <v>21</v>
      </c>
      <c r="B15" s="106" t="s">
        <v>160</v>
      </c>
      <c r="C15" s="107"/>
      <c r="D15" s="112">
        <v>1</v>
      </c>
      <c r="E15" s="118"/>
      <c r="F15" s="126"/>
      <c r="G15" s="34">
        <v>1</v>
      </c>
      <c r="H15" s="107">
        <f>Tableau326[[#This Row],[Effectif validé]]-Tableau326[[#This Row],[Effectif proposé par le groupe de travail]]</f>
        <v>0</v>
      </c>
    </row>
    <row r="16" spans="1:8" ht="31.5" customHeight="1" x14ac:dyDescent="0.25">
      <c r="A16" s="125"/>
      <c r="B16" s="106" t="s">
        <v>159</v>
      </c>
      <c r="C16" s="107"/>
      <c r="D16" s="112">
        <v>3</v>
      </c>
      <c r="E16" s="118"/>
      <c r="F16" s="126"/>
      <c r="G16" s="34">
        <v>1</v>
      </c>
      <c r="H16" s="107">
        <f>Tableau326[[#This Row],[Effectif validé]]-Tableau326[[#This Row],[Effectif proposé par le groupe de travail]]</f>
        <v>-2</v>
      </c>
    </row>
    <row r="17" spans="1:8" ht="31.5" customHeight="1" x14ac:dyDescent="0.25">
      <c r="A17" s="122" t="s">
        <v>158</v>
      </c>
      <c r="B17" s="99" t="s">
        <v>17</v>
      </c>
      <c r="C17" s="100"/>
      <c r="D17" s="104">
        <v>1</v>
      </c>
      <c r="E17" s="114"/>
      <c r="F17" s="123"/>
      <c r="G17" s="34">
        <v>1</v>
      </c>
      <c r="H17" s="100">
        <f>Tableau326[[#This Row],[Effectif validé]]-Tableau326[[#This Row],[Effectif proposé par le groupe de travail]]</f>
        <v>0</v>
      </c>
    </row>
    <row r="18" spans="1:8" ht="31.5" customHeight="1" x14ac:dyDescent="0.25">
      <c r="A18" s="122"/>
      <c r="B18" s="99" t="s">
        <v>157</v>
      </c>
      <c r="C18" s="100"/>
      <c r="D18" s="104">
        <v>4</v>
      </c>
      <c r="E18" s="114"/>
      <c r="F18" s="123"/>
      <c r="G18" s="34">
        <v>2</v>
      </c>
      <c r="H18" s="100">
        <f>Tableau326[[#This Row],[Effectif validé]]-Tableau326[[#This Row],[Effectif proposé par le groupe de travail]]</f>
        <v>-2</v>
      </c>
    </row>
    <row r="19" spans="1:8" ht="31.5" customHeight="1" x14ac:dyDescent="0.25">
      <c r="A19" s="125" t="s">
        <v>24</v>
      </c>
      <c r="B19" s="106" t="s">
        <v>23</v>
      </c>
      <c r="C19" s="107"/>
      <c r="D19" s="112">
        <v>1</v>
      </c>
      <c r="E19" s="118"/>
      <c r="F19" s="126"/>
      <c r="G19" s="34">
        <v>1</v>
      </c>
      <c r="H19" s="107">
        <f>Tableau326[[#This Row],[Effectif validé]]-Tableau326[[#This Row],[Effectif proposé par le groupe de travail]]</f>
        <v>0</v>
      </c>
    </row>
    <row r="20" spans="1:8" ht="31.5" customHeight="1" x14ac:dyDescent="0.25">
      <c r="A20" s="125"/>
      <c r="B20" s="106" t="s">
        <v>75</v>
      </c>
      <c r="C20" s="107"/>
      <c r="D20" s="112">
        <v>1</v>
      </c>
      <c r="E20" s="118"/>
      <c r="F20" s="126"/>
      <c r="G20" s="34">
        <v>1</v>
      </c>
      <c r="H20" s="107">
        <f>Tableau326[[#This Row],[Effectif validé]]-Tableau326[[#This Row],[Effectif proposé par le groupe de travail]]</f>
        <v>0</v>
      </c>
    </row>
    <row r="21" spans="1:8" ht="51.6" customHeight="1" x14ac:dyDescent="0.25">
      <c r="A21" s="122" t="s">
        <v>45</v>
      </c>
      <c r="B21" s="99" t="s">
        <v>156</v>
      </c>
      <c r="C21" s="100"/>
      <c r="D21" s="100">
        <v>1</v>
      </c>
      <c r="E21" s="114">
        <v>4852</v>
      </c>
      <c r="F21" s="123">
        <f t="shared" ref="F21:F63" si="0">+E21/1840</f>
        <v>2.6369565217391306</v>
      </c>
      <c r="G21" s="34">
        <v>1</v>
      </c>
      <c r="H21" s="100">
        <f>Tableau326[[#This Row],[Effectif validé]]-Tableau326[[#This Row],[Effectif proposé par le groupe de travail]]</f>
        <v>0</v>
      </c>
    </row>
    <row r="22" spans="1:8" ht="41.25" customHeight="1" x14ac:dyDescent="0.25">
      <c r="A22" s="122"/>
      <c r="B22" s="99" t="s">
        <v>155</v>
      </c>
      <c r="C22" s="100"/>
      <c r="D22" s="100">
        <v>2</v>
      </c>
      <c r="E22" s="114"/>
      <c r="F22" s="123">
        <f t="shared" si="0"/>
        <v>0</v>
      </c>
      <c r="G22" s="34">
        <v>2</v>
      </c>
      <c r="H22" s="100">
        <f>Tableau326[[#This Row],[Effectif validé]]-Tableau326[[#This Row],[Effectif proposé par le groupe de travail]]</f>
        <v>0</v>
      </c>
    </row>
    <row r="23" spans="1:8" ht="39" customHeight="1" x14ac:dyDescent="0.25">
      <c r="A23" s="125" t="s">
        <v>154</v>
      </c>
      <c r="B23" s="106" t="s">
        <v>153</v>
      </c>
      <c r="C23" s="107"/>
      <c r="D23" s="107">
        <v>1</v>
      </c>
      <c r="E23" s="118">
        <v>1671.3</v>
      </c>
      <c r="F23" s="126">
        <f t="shared" si="0"/>
        <v>0.90831521739130427</v>
      </c>
      <c r="G23" s="34">
        <v>1</v>
      </c>
      <c r="H23" s="107">
        <f>Tableau326[[#This Row],[Effectif validé]]-Tableau326[[#This Row],[Effectif proposé par le groupe de travail]]</f>
        <v>0</v>
      </c>
    </row>
    <row r="24" spans="1:8" ht="31.5" customHeight="1" x14ac:dyDescent="0.25">
      <c r="A24" s="125"/>
      <c r="B24" s="106" t="s">
        <v>152</v>
      </c>
      <c r="C24" s="107"/>
      <c r="D24" s="107">
        <v>2</v>
      </c>
      <c r="E24" s="118"/>
      <c r="F24" s="126">
        <f t="shared" si="0"/>
        <v>0</v>
      </c>
      <c r="G24" s="34">
        <v>0</v>
      </c>
      <c r="H24" s="107">
        <f>Tableau326[[#This Row],[Effectif validé]]-Tableau326[[#This Row],[Effectif proposé par le groupe de travail]]</f>
        <v>-2</v>
      </c>
    </row>
    <row r="25" spans="1:8" ht="31.5" customHeight="1" x14ac:dyDescent="0.25">
      <c r="A25" s="122" t="s">
        <v>151</v>
      </c>
      <c r="B25" s="99" t="s">
        <v>150</v>
      </c>
      <c r="C25" s="100"/>
      <c r="D25" s="104">
        <v>1</v>
      </c>
      <c r="E25" s="114">
        <v>4197</v>
      </c>
      <c r="F25" s="123">
        <f t="shared" si="0"/>
        <v>2.2809782608695652</v>
      </c>
      <c r="G25" s="34">
        <v>1</v>
      </c>
      <c r="H25" s="100">
        <f>Tableau326[[#This Row],[Effectif validé]]-Tableau326[[#This Row],[Effectif proposé par le groupe de travail]]</f>
        <v>0</v>
      </c>
    </row>
    <row r="26" spans="1:8" ht="31.5" customHeight="1" x14ac:dyDescent="0.25">
      <c r="A26" s="122"/>
      <c r="B26" s="99" t="s">
        <v>149</v>
      </c>
      <c r="C26" s="100"/>
      <c r="D26" s="104">
        <v>3</v>
      </c>
      <c r="E26" s="114">
        <v>1775</v>
      </c>
      <c r="F26" s="123">
        <f t="shared" si="0"/>
        <v>0.96467391304347827</v>
      </c>
      <c r="G26" s="34">
        <v>2</v>
      </c>
      <c r="H26" s="100">
        <f>Tableau326[[#This Row],[Effectif validé]]-Tableau326[[#This Row],[Effectif proposé par le groupe de travail]]</f>
        <v>-1</v>
      </c>
    </row>
    <row r="27" spans="1:8" s="35" customFormat="1" ht="82.9" customHeight="1" x14ac:dyDescent="0.25">
      <c r="A27" s="125" t="s">
        <v>148</v>
      </c>
      <c r="B27" s="106" t="s">
        <v>147</v>
      </c>
      <c r="C27" s="107"/>
      <c r="D27" s="112">
        <v>1</v>
      </c>
      <c r="E27" s="118">
        <v>1871</v>
      </c>
      <c r="F27" s="126">
        <f t="shared" si="0"/>
        <v>1.0168478260869565</v>
      </c>
      <c r="G27" s="34">
        <v>1</v>
      </c>
      <c r="H27" s="107">
        <f>Tableau326[[#This Row],[Effectif validé]]-Tableau326[[#This Row],[Effectif proposé par le groupe de travail]]</f>
        <v>0</v>
      </c>
    </row>
    <row r="28" spans="1:8" s="35" customFormat="1" ht="32.25" customHeight="1" x14ac:dyDescent="0.25">
      <c r="A28" s="125"/>
      <c r="B28" s="106" t="s">
        <v>146</v>
      </c>
      <c r="C28" s="107"/>
      <c r="D28" s="112">
        <v>3</v>
      </c>
      <c r="E28" s="118">
        <v>3917.8</v>
      </c>
      <c r="F28" s="126">
        <f t="shared" si="0"/>
        <v>2.1292391304347826</v>
      </c>
      <c r="G28" s="34">
        <v>2</v>
      </c>
      <c r="H28" s="107">
        <f>Tableau326[[#This Row],[Effectif validé]]-Tableau326[[#This Row],[Effectif proposé par le groupe de travail]]</f>
        <v>-1</v>
      </c>
    </row>
    <row r="29" spans="1:8" s="35" customFormat="1" ht="61.15" customHeight="1" x14ac:dyDescent="0.25">
      <c r="A29" s="122" t="s">
        <v>145</v>
      </c>
      <c r="B29" s="99" t="s">
        <v>144</v>
      </c>
      <c r="C29" s="100"/>
      <c r="D29" s="100">
        <v>1</v>
      </c>
      <c r="E29" s="114">
        <v>2181.6666666666665</v>
      </c>
      <c r="F29" s="123">
        <f t="shared" si="0"/>
        <v>1.1856884057971013</v>
      </c>
      <c r="G29" s="34">
        <v>1</v>
      </c>
      <c r="H29" s="100">
        <f>Tableau326[[#This Row],[Effectif validé]]-Tableau326[[#This Row],[Effectif proposé par le groupe de travail]]</f>
        <v>0</v>
      </c>
    </row>
    <row r="30" spans="1:8" s="35" customFormat="1" ht="39" customHeight="1" x14ac:dyDescent="0.25">
      <c r="A30" s="122"/>
      <c r="B30" s="99" t="s">
        <v>143</v>
      </c>
      <c r="C30" s="100"/>
      <c r="D30" s="100">
        <v>3</v>
      </c>
      <c r="E30" s="114">
        <v>1720</v>
      </c>
      <c r="F30" s="123">
        <f t="shared" si="0"/>
        <v>0.93478260869565222</v>
      </c>
      <c r="G30" s="34">
        <v>1</v>
      </c>
      <c r="H30" s="100">
        <f>Tableau326[[#This Row],[Effectif validé]]-Tableau326[[#This Row],[Effectif proposé par le groupe de travail]]</f>
        <v>-2</v>
      </c>
    </row>
    <row r="31" spans="1:8" s="35" customFormat="1" ht="40.5" customHeight="1" x14ac:dyDescent="0.25">
      <c r="A31" s="125" t="s">
        <v>142</v>
      </c>
      <c r="B31" s="106" t="s">
        <v>141</v>
      </c>
      <c r="C31" s="107"/>
      <c r="D31" s="107">
        <v>1</v>
      </c>
      <c r="E31" s="118">
        <v>1972</v>
      </c>
      <c r="F31" s="126">
        <f t="shared" si="0"/>
        <v>1.0717391304347825</v>
      </c>
      <c r="G31" s="34">
        <v>1</v>
      </c>
      <c r="H31" s="107">
        <f>Tableau326[[#This Row],[Effectif validé]]-Tableau326[[#This Row],[Effectif proposé par le groupe de travail]]</f>
        <v>0</v>
      </c>
    </row>
    <row r="32" spans="1:8" s="35" customFormat="1" ht="36" customHeight="1" x14ac:dyDescent="0.25">
      <c r="A32" s="125"/>
      <c r="B32" s="106" t="s">
        <v>140</v>
      </c>
      <c r="C32" s="107"/>
      <c r="D32" s="107"/>
      <c r="E32" s="118">
        <v>1840</v>
      </c>
      <c r="F32" s="126">
        <f t="shared" si="0"/>
        <v>1</v>
      </c>
      <c r="G32" s="34">
        <v>1</v>
      </c>
      <c r="H32" s="107">
        <f>Tableau326[[#This Row],[Effectif validé]]-Tableau326[[#This Row],[Effectif proposé par le groupe de travail]]</f>
        <v>1</v>
      </c>
    </row>
    <row r="33" spans="1:8" s="35" customFormat="1" ht="47.25" x14ac:dyDescent="0.25">
      <c r="A33" s="122" t="s">
        <v>139</v>
      </c>
      <c r="B33" s="99" t="s">
        <v>138</v>
      </c>
      <c r="C33" s="100"/>
      <c r="D33" s="100">
        <v>1</v>
      </c>
      <c r="E33" s="114">
        <v>1918.05</v>
      </c>
      <c r="F33" s="123">
        <f t="shared" si="0"/>
        <v>1.0424184782608696</v>
      </c>
      <c r="G33" s="34">
        <v>1</v>
      </c>
      <c r="H33" s="100">
        <f>Tableau326[[#This Row],[Effectif validé]]-Tableau326[[#This Row],[Effectif proposé par le groupe de travail]]</f>
        <v>0</v>
      </c>
    </row>
    <row r="34" spans="1:8" s="35" customFormat="1" ht="47.25" x14ac:dyDescent="0.25">
      <c r="A34" s="122"/>
      <c r="B34" s="99" t="s">
        <v>137</v>
      </c>
      <c r="C34" s="100"/>
      <c r="D34" s="100">
        <v>2</v>
      </c>
      <c r="E34" s="114">
        <v>3413</v>
      </c>
      <c r="F34" s="123">
        <f t="shared" si="0"/>
        <v>1.8548913043478261</v>
      </c>
      <c r="G34" s="34">
        <v>2</v>
      </c>
      <c r="H34" s="100">
        <f>Tableau326[[#This Row],[Effectif validé]]-Tableau326[[#This Row],[Effectif proposé par le groupe de travail]]</f>
        <v>0</v>
      </c>
    </row>
    <row r="35" spans="1:8" ht="31.5" customHeight="1" x14ac:dyDescent="0.25">
      <c r="A35" s="125" t="s">
        <v>136</v>
      </c>
      <c r="B35" s="106" t="s">
        <v>135</v>
      </c>
      <c r="C35" s="107"/>
      <c r="D35" s="107">
        <v>1</v>
      </c>
      <c r="E35" s="118">
        <v>1921.25</v>
      </c>
      <c r="F35" s="126">
        <f t="shared" si="0"/>
        <v>1.0441576086956521</v>
      </c>
      <c r="G35" s="34">
        <v>1</v>
      </c>
      <c r="H35" s="107">
        <f>Tableau326[[#This Row],[Effectif validé]]-Tableau326[[#This Row],[Effectif proposé par le groupe de travail]]</f>
        <v>0</v>
      </c>
    </row>
    <row r="36" spans="1:8" ht="31.5" customHeight="1" x14ac:dyDescent="0.25">
      <c r="A36" s="125"/>
      <c r="B36" s="106" t="s">
        <v>134</v>
      </c>
      <c r="C36" s="107"/>
      <c r="D36" s="107">
        <v>1</v>
      </c>
      <c r="E36" s="118">
        <v>1867</v>
      </c>
      <c r="F36" s="126">
        <f t="shared" si="0"/>
        <v>1.0146739130434783</v>
      </c>
      <c r="G36" s="34">
        <v>1</v>
      </c>
      <c r="H36" s="107">
        <f>Tableau326[[#This Row],[Effectif validé]]-Tableau326[[#This Row],[Effectif proposé par le groupe de travail]]</f>
        <v>0</v>
      </c>
    </row>
    <row r="37" spans="1:8" ht="31.5" x14ac:dyDescent="0.25">
      <c r="A37" s="122" t="s">
        <v>133</v>
      </c>
      <c r="B37" s="99" t="s">
        <v>132</v>
      </c>
      <c r="C37" s="100"/>
      <c r="D37" s="100">
        <v>1</v>
      </c>
      <c r="E37" s="114">
        <v>2592</v>
      </c>
      <c r="F37" s="123">
        <f t="shared" si="0"/>
        <v>1.4086956521739131</v>
      </c>
      <c r="G37" s="34">
        <v>1</v>
      </c>
      <c r="H37" s="100">
        <f>Tableau326[[#This Row],[Effectif validé]]-Tableau326[[#This Row],[Effectif proposé par le groupe de travail]]</f>
        <v>0</v>
      </c>
    </row>
    <row r="38" spans="1:8" ht="31.5" customHeight="1" x14ac:dyDescent="0.25">
      <c r="A38" s="122"/>
      <c r="B38" s="99" t="s">
        <v>131</v>
      </c>
      <c r="C38" s="100"/>
      <c r="D38" s="100">
        <v>1</v>
      </c>
      <c r="E38" s="114">
        <v>2555.5</v>
      </c>
      <c r="F38" s="123">
        <f t="shared" si="0"/>
        <v>1.388858695652174</v>
      </c>
      <c r="G38" s="34">
        <v>1</v>
      </c>
      <c r="H38" s="100">
        <f>Tableau326[[#This Row],[Effectif validé]]-Tableau326[[#This Row],[Effectif proposé par le groupe de travail]]</f>
        <v>0</v>
      </c>
    </row>
    <row r="39" spans="1:8" ht="58.5" customHeight="1" x14ac:dyDescent="0.25">
      <c r="A39" s="122"/>
      <c r="B39" s="99" t="s">
        <v>130</v>
      </c>
      <c r="C39" s="100"/>
      <c r="D39" s="100">
        <v>1</v>
      </c>
      <c r="E39" s="114">
        <v>2996</v>
      </c>
      <c r="F39" s="123">
        <f t="shared" si="0"/>
        <v>1.6282608695652174</v>
      </c>
      <c r="G39" s="34">
        <v>2</v>
      </c>
      <c r="H39" s="100">
        <f>Tableau326[[#This Row],[Effectif validé]]-Tableau326[[#This Row],[Effectif proposé par le groupe de travail]]</f>
        <v>1</v>
      </c>
    </row>
    <row r="40" spans="1:8" ht="38.25" customHeight="1" x14ac:dyDescent="0.25">
      <c r="A40" s="125" t="s">
        <v>129</v>
      </c>
      <c r="B40" s="106" t="s">
        <v>128</v>
      </c>
      <c r="C40" s="107"/>
      <c r="D40" s="107"/>
      <c r="E40" s="118">
        <v>1941</v>
      </c>
      <c r="F40" s="126">
        <f t="shared" si="0"/>
        <v>1.0548913043478261</v>
      </c>
      <c r="G40" s="34">
        <v>1</v>
      </c>
      <c r="H40" s="107">
        <f>Tableau326[[#This Row],[Effectif validé]]-Tableau326[[#This Row],[Effectif proposé par le groupe de travail]]</f>
        <v>1</v>
      </c>
    </row>
    <row r="41" spans="1:8" ht="53.25" customHeight="1" x14ac:dyDescent="0.25">
      <c r="A41" s="122" t="s">
        <v>127</v>
      </c>
      <c r="B41" s="99" t="s">
        <v>126</v>
      </c>
      <c r="C41" s="100"/>
      <c r="D41" s="100">
        <v>1</v>
      </c>
      <c r="E41" s="114">
        <v>1860.8333333333333</v>
      </c>
      <c r="F41" s="123">
        <f t="shared" si="0"/>
        <v>1.011322463768116</v>
      </c>
      <c r="G41" s="34">
        <v>1</v>
      </c>
      <c r="H41" s="100">
        <f>Tableau326[[#This Row],[Effectif validé]]-Tableau326[[#This Row],[Effectif proposé par le groupe de travail]]</f>
        <v>0</v>
      </c>
    </row>
    <row r="42" spans="1:8" ht="31.5" customHeight="1" x14ac:dyDescent="0.25">
      <c r="A42" s="122"/>
      <c r="B42" s="99" t="s">
        <v>125</v>
      </c>
      <c r="C42" s="100"/>
      <c r="D42" s="100">
        <v>4</v>
      </c>
      <c r="E42" s="114">
        <v>4842</v>
      </c>
      <c r="F42" s="123">
        <f t="shared" si="0"/>
        <v>2.6315217391304349</v>
      </c>
      <c r="G42" s="34">
        <v>3</v>
      </c>
      <c r="H42" s="100">
        <f>Tableau326[[#This Row],[Effectif validé]]-Tableau326[[#This Row],[Effectif proposé par le groupe de travail]]</f>
        <v>-1</v>
      </c>
    </row>
    <row r="43" spans="1:8" ht="36" customHeight="1" x14ac:dyDescent="0.25">
      <c r="A43" s="125" t="s">
        <v>124</v>
      </c>
      <c r="B43" s="106" t="s">
        <v>123</v>
      </c>
      <c r="C43" s="107"/>
      <c r="D43" s="107">
        <v>1</v>
      </c>
      <c r="E43" s="118">
        <v>2064.4166666666665</v>
      </c>
      <c r="F43" s="126">
        <f t="shared" si="0"/>
        <v>1.1219655797101449</v>
      </c>
      <c r="G43" s="34">
        <v>1</v>
      </c>
      <c r="H43" s="107">
        <f>Tableau326[[#This Row],[Effectif validé]]-Tableau326[[#This Row],[Effectif proposé par le groupe de travail]]</f>
        <v>0</v>
      </c>
    </row>
    <row r="44" spans="1:8" ht="31.5" customHeight="1" x14ac:dyDescent="0.25">
      <c r="A44" s="125"/>
      <c r="B44" s="106" t="s">
        <v>122</v>
      </c>
      <c r="C44" s="107"/>
      <c r="D44" s="107">
        <v>1</v>
      </c>
      <c r="E44" s="118"/>
      <c r="F44" s="126">
        <f>+E44/1840</f>
        <v>0</v>
      </c>
      <c r="G44" s="34">
        <v>1</v>
      </c>
      <c r="H44" s="107">
        <f>Tableau326[[#This Row],[Effectif validé]]-Tableau326[[#This Row],[Effectif proposé par le groupe de travail]]</f>
        <v>0</v>
      </c>
    </row>
    <row r="45" spans="1:8" s="35" customFormat="1" ht="51" customHeight="1" x14ac:dyDescent="0.25">
      <c r="A45" s="122" t="s">
        <v>121</v>
      </c>
      <c r="B45" s="99" t="s">
        <v>120</v>
      </c>
      <c r="C45" s="100"/>
      <c r="D45" s="100">
        <v>1</v>
      </c>
      <c r="E45" s="114">
        <v>1828.75</v>
      </c>
      <c r="F45" s="123">
        <f t="shared" si="0"/>
        <v>0.99388586956521741</v>
      </c>
      <c r="G45" s="34">
        <v>1</v>
      </c>
      <c r="H45" s="100">
        <f>Tableau326[[#This Row],[Effectif validé]]-Tableau326[[#This Row],[Effectif proposé par le groupe de travail]]</f>
        <v>0</v>
      </c>
    </row>
    <row r="46" spans="1:8" s="35" customFormat="1" ht="31.5" customHeight="1" x14ac:dyDescent="0.25">
      <c r="A46" s="122"/>
      <c r="B46" s="99" t="s">
        <v>119</v>
      </c>
      <c r="C46" s="100"/>
      <c r="D46" s="100">
        <v>1</v>
      </c>
      <c r="E46" s="114"/>
      <c r="F46" s="123">
        <f>+E46/1840</f>
        <v>0</v>
      </c>
      <c r="G46" s="34">
        <v>0</v>
      </c>
      <c r="H46" s="100">
        <f>Tableau326[[#This Row],[Effectif validé]]-Tableau326[[#This Row],[Effectif proposé par le groupe de travail]]</f>
        <v>-1</v>
      </c>
    </row>
    <row r="47" spans="1:8" ht="31.5" customHeight="1" x14ac:dyDescent="0.25">
      <c r="A47" s="125" t="s">
        <v>118</v>
      </c>
      <c r="B47" s="106" t="s">
        <v>117</v>
      </c>
      <c r="C47" s="107"/>
      <c r="D47" s="107">
        <v>1</v>
      </c>
      <c r="E47" s="118">
        <v>2145.0666666666666</v>
      </c>
      <c r="F47" s="126">
        <f t="shared" si="0"/>
        <v>1.1657971014492754</v>
      </c>
      <c r="G47" s="34">
        <v>1</v>
      </c>
      <c r="H47" s="107">
        <f>Tableau326[[#This Row],[Effectif validé]]-Tableau326[[#This Row],[Effectif proposé par le groupe de travail]]</f>
        <v>0</v>
      </c>
    </row>
    <row r="48" spans="1:8" ht="47.25" x14ac:dyDescent="0.25">
      <c r="A48" s="125"/>
      <c r="B48" s="106" t="s">
        <v>116</v>
      </c>
      <c r="C48" s="107"/>
      <c r="D48" s="107">
        <v>2</v>
      </c>
      <c r="E48" s="118">
        <v>3132.2</v>
      </c>
      <c r="F48" s="126">
        <f t="shared" si="0"/>
        <v>1.7022826086956522</v>
      </c>
      <c r="G48" s="34">
        <v>2</v>
      </c>
      <c r="H48" s="107">
        <f>Tableau326[[#This Row],[Effectif validé]]-Tableau326[[#This Row],[Effectif proposé par le groupe de travail]]</f>
        <v>0</v>
      </c>
    </row>
    <row r="49" spans="1:8" ht="31.5" x14ac:dyDescent="0.25">
      <c r="A49" s="122" t="s">
        <v>115</v>
      </c>
      <c r="B49" s="99" t="s">
        <v>114</v>
      </c>
      <c r="C49" s="100"/>
      <c r="D49" s="100">
        <v>1</v>
      </c>
      <c r="E49" s="114">
        <v>622.5</v>
      </c>
      <c r="F49" s="123">
        <f t="shared" si="0"/>
        <v>0.33831521739130432</v>
      </c>
      <c r="G49" s="34">
        <v>1</v>
      </c>
      <c r="H49" s="100">
        <f>Tableau326[[#This Row],[Effectif validé]]-Tableau326[[#This Row],[Effectif proposé par le groupe de travail]]</f>
        <v>0</v>
      </c>
    </row>
    <row r="50" spans="1:8" x14ac:dyDescent="0.25">
      <c r="A50" s="122"/>
      <c r="B50" s="99" t="s">
        <v>113</v>
      </c>
      <c r="C50" s="100"/>
      <c r="D50" s="100">
        <v>1</v>
      </c>
      <c r="E50" s="114"/>
      <c r="F50" s="123">
        <f>+E50/1840</f>
        <v>0</v>
      </c>
      <c r="G50" s="34">
        <v>0</v>
      </c>
      <c r="H50" s="100">
        <f>Tableau326[[#This Row],[Effectif validé]]-Tableau326[[#This Row],[Effectif proposé par le groupe de travail]]</f>
        <v>-1</v>
      </c>
    </row>
    <row r="51" spans="1:8" ht="54" customHeight="1" x14ac:dyDescent="0.25">
      <c r="A51" s="125" t="s">
        <v>112</v>
      </c>
      <c r="B51" s="106" t="s">
        <v>111</v>
      </c>
      <c r="C51" s="107"/>
      <c r="D51" s="107">
        <v>1</v>
      </c>
      <c r="E51" s="118">
        <v>3225</v>
      </c>
      <c r="F51" s="126">
        <f t="shared" si="0"/>
        <v>1.7527173913043479</v>
      </c>
      <c r="G51" s="34">
        <v>1</v>
      </c>
      <c r="H51" s="107">
        <f>Tableau326[[#This Row],[Effectif validé]]-Tableau326[[#This Row],[Effectif proposé par le groupe de travail]]</f>
        <v>0</v>
      </c>
    </row>
    <row r="52" spans="1:8" ht="39.75" customHeight="1" x14ac:dyDescent="0.25">
      <c r="A52" s="125"/>
      <c r="B52" s="106" t="s">
        <v>110</v>
      </c>
      <c r="C52" s="107"/>
      <c r="D52" s="107">
        <v>2</v>
      </c>
      <c r="E52" s="118"/>
      <c r="F52" s="126">
        <f>+E52/1840</f>
        <v>0</v>
      </c>
      <c r="G52" s="34">
        <v>1</v>
      </c>
      <c r="H52" s="107">
        <f>Tableau326[[#This Row],[Effectif validé]]-Tableau326[[#This Row],[Effectif proposé par le groupe de travail]]</f>
        <v>-1</v>
      </c>
    </row>
    <row r="53" spans="1:8" ht="31.5" customHeight="1" x14ac:dyDescent="0.25">
      <c r="A53" s="122" t="s">
        <v>109</v>
      </c>
      <c r="B53" s="99" t="s">
        <v>108</v>
      </c>
      <c r="C53" s="100"/>
      <c r="D53" s="100">
        <v>1</v>
      </c>
      <c r="E53" s="114">
        <v>1525</v>
      </c>
      <c r="F53" s="123">
        <f t="shared" si="0"/>
        <v>0.82880434782608692</v>
      </c>
      <c r="G53" s="34">
        <v>1</v>
      </c>
      <c r="H53" s="100">
        <f>Tableau326[[#This Row],[Effectif validé]]-Tableau326[[#This Row],[Effectif proposé par le groupe de travail]]</f>
        <v>0</v>
      </c>
    </row>
    <row r="54" spans="1:8" ht="31.5" customHeight="1" x14ac:dyDescent="0.25">
      <c r="A54" s="122"/>
      <c r="B54" s="99" t="s">
        <v>107</v>
      </c>
      <c r="C54" s="100"/>
      <c r="D54" s="100">
        <v>2</v>
      </c>
      <c r="E54" s="114"/>
      <c r="F54" s="123">
        <f>+E54/1840</f>
        <v>0</v>
      </c>
      <c r="G54" s="34">
        <v>0</v>
      </c>
      <c r="H54" s="100">
        <f>Tableau326[[#This Row],[Effectif validé]]-Tableau326[[#This Row],[Effectif proposé par le groupe de travail]]</f>
        <v>-2</v>
      </c>
    </row>
    <row r="55" spans="1:8" ht="34.9" customHeight="1" x14ac:dyDescent="0.25">
      <c r="A55" s="125" t="s">
        <v>106</v>
      </c>
      <c r="B55" s="106" t="s">
        <v>105</v>
      </c>
      <c r="C55" s="107"/>
      <c r="D55" s="107">
        <v>1</v>
      </c>
      <c r="E55" s="118">
        <v>1389.1666666666667</v>
      </c>
      <c r="F55" s="126">
        <f t="shared" si="0"/>
        <v>0.75498188405797106</v>
      </c>
      <c r="G55" s="34">
        <v>1</v>
      </c>
      <c r="H55" s="107">
        <f>Tableau326[[#This Row],[Effectif validé]]-Tableau326[[#This Row],[Effectif proposé par le groupe de travail]]</f>
        <v>0</v>
      </c>
    </row>
    <row r="56" spans="1:8" ht="31.5" customHeight="1" x14ac:dyDescent="0.25">
      <c r="A56" s="125"/>
      <c r="B56" s="106" t="s">
        <v>104</v>
      </c>
      <c r="C56" s="107"/>
      <c r="D56" s="107">
        <v>4</v>
      </c>
      <c r="E56" s="118">
        <v>4725</v>
      </c>
      <c r="F56" s="126">
        <f t="shared" si="0"/>
        <v>2.5679347826086958</v>
      </c>
      <c r="G56" s="34">
        <v>3</v>
      </c>
      <c r="H56" s="107">
        <f>Tableau326[[#This Row],[Effectif validé]]-Tableau326[[#This Row],[Effectif proposé par le groupe de travail]]</f>
        <v>-1</v>
      </c>
    </row>
    <row r="57" spans="1:8" ht="141.75" x14ac:dyDescent="0.25">
      <c r="A57" s="122" t="s">
        <v>103</v>
      </c>
      <c r="B57" s="99" t="s">
        <v>102</v>
      </c>
      <c r="C57" s="100"/>
      <c r="D57" s="100">
        <v>1</v>
      </c>
      <c r="E57" s="114">
        <v>2000.15</v>
      </c>
      <c r="F57" s="123">
        <f t="shared" si="0"/>
        <v>1.0870380434782609</v>
      </c>
      <c r="G57" s="34">
        <v>1</v>
      </c>
      <c r="H57" s="100">
        <f>Tableau326[[#This Row],[Effectif validé]]-Tableau326[[#This Row],[Effectif proposé par le groupe de travail]]</f>
        <v>0</v>
      </c>
    </row>
    <row r="58" spans="1:8" ht="94.5" x14ac:dyDescent="0.25">
      <c r="A58" s="122"/>
      <c r="B58" s="99" t="s">
        <v>101</v>
      </c>
      <c r="C58" s="100"/>
      <c r="D58" s="100">
        <v>1</v>
      </c>
      <c r="E58" s="114">
        <v>2000.15</v>
      </c>
      <c r="F58" s="123">
        <f t="shared" si="0"/>
        <v>1.0870380434782609</v>
      </c>
      <c r="G58" s="34">
        <v>1</v>
      </c>
      <c r="H58" s="100">
        <f>Tableau326[[#This Row],[Effectif validé]]-Tableau326[[#This Row],[Effectif proposé par le groupe de travail]]</f>
        <v>0</v>
      </c>
    </row>
    <row r="59" spans="1:8" ht="111.6" customHeight="1" x14ac:dyDescent="0.25">
      <c r="A59" s="125" t="s">
        <v>100</v>
      </c>
      <c r="B59" s="106" t="s">
        <v>99</v>
      </c>
      <c r="C59" s="107"/>
      <c r="D59" s="107">
        <v>1</v>
      </c>
      <c r="E59" s="118">
        <v>4618</v>
      </c>
      <c r="F59" s="126">
        <f t="shared" si="0"/>
        <v>2.5097826086956521</v>
      </c>
      <c r="G59" s="34">
        <v>1</v>
      </c>
      <c r="H59" s="107">
        <f>Tableau326[[#This Row],[Effectif validé]]-Tableau326[[#This Row],[Effectif proposé par le groupe de travail]]</f>
        <v>0</v>
      </c>
    </row>
    <row r="60" spans="1:8" ht="79.5" customHeight="1" x14ac:dyDescent="0.25">
      <c r="A60" s="125"/>
      <c r="B60" s="106" t="s">
        <v>98</v>
      </c>
      <c r="C60" s="107"/>
      <c r="D60" s="107">
        <v>3</v>
      </c>
      <c r="E60" s="118"/>
      <c r="F60" s="126">
        <f t="shared" si="0"/>
        <v>0</v>
      </c>
      <c r="G60" s="34">
        <v>2</v>
      </c>
      <c r="H60" s="107">
        <f>Tableau326[[#This Row],[Effectif validé]]-Tableau326[[#This Row],[Effectif proposé par le groupe de travail]]</f>
        <v>-1</v>
      </c>
    </row>
    <row r="61" spans="1:8" ht="49.5" customHeight="1" x14ac:dyDescent="0.25">
      <c r="A61" s="122" t="s">
        <v>97</v>
      </c>
      <c r="B61" s="99" t="s">
        <v>96</v>
      </c>
      <c r="C61" s="100"/>
      <c r="D61" s="100">
        <v>1</v>
      </c>
      <c r="E61" s="114">
        <v>1748.5</v>
      </c>
      <c r="F61" s="123">
        <f t="shared" si="0"/>
        <v>0.95027173913043483</v>
      </c>
      <c r="G61" s="34">
        <v>1</v>
      </c>
      <c r="H61" s="100">
        <f>Tableau326[[#This Row],[Effectif validé]]-Tableau326[[#This Row],[Effectif proposé par le groupe de travail]]</f>
        <v>0</v>
      </c>
    </row>
    <row r="62" spans="1:8" ht="114.75" customHeight="1" x14ac:dyDescent="0.25">
      <c r="A62" s="122"/>
      <c r="B62" s="99" t="s">
        <v>95</v>
      </c>
      <c r="C62" s="100"/>
      <c r="D62" s="100">
        <v>1</v>
      </c>
      <c r="E62" s="114"/>
      <c r="F62" s="123">
        <f>+E62/1840</f>
        <v>0</v>
      </c>
      <c r="G62" s="34">
        <v>0</v>
      </c>
      <c r="H62" s="100">
        <f>Tableau326[[#This Row],[Effectif validé]]-Tableau326[[#This Row],[Effectif proposé par le groupe de travail]]</f>
        <v>-1</v>
      </c>
    </row>
    <row r="63" spans="1:8" ht="31.5" x14ac:dyDescent="0.25">
      <c r="A63" s="125" t="s">
        <v>94</v>
      </c>
      <c r="B63" s="106" t="s">
        <v>93</v>
      </c>
      <c r="C63" s="107"/>
      <c r="D63" s="107">
        <v>1</v>
      </c>
      <c r="E63" s="118">
        <v>1688.5</v>
      </c>
      <c r="F63" s="126">
        <f t="shared" si="0"/>
        <v>0.91766304347826089</v>
      </c>
      <c r="G63" s="34">
        <v>1</v>
      </c>
      <c r="H63" s="107">
        <f>Tableau326[[#This Row],[Effectif validé]]-Tableau326[[#This Row],[Effectif proposé par le groupe de travail]]</f>
        <v>0</v>
      </c>
    </row>
    <row r="64" spans="1:8" ht="83.25" customHeight="1" x14ac:dyDescent="0.25">
      <c r="A64" s="125"/>
      <c r="B64" s="106" t="s">
        <v>92</v>
      </c>
      <c r="C64" s="107"/>
      <c r="D64" s="107">
        <v>1</v>
      </c>
      <c r="E64" s="118"/>
      <c r="F64" s="126">
        <f>+E64/1840</f>
        <v>0</v>
      </c>
      <c r="G64" s="34">
        <v>0</v>
      </c>
      <c r="H64" s="107">
        <f>Tableau326[[#This Row],[Effectif validé]]-Tableau326[[#This Row],[Effectif proposé par le groupe de travail]]</f>
        <v>-1</v>
      </c>
    </row>
    <row r="65" spans="1:9" ht="31.5" customHeight="1" x14ac:dyDescent="0.25">
      <c r="A65" s="74" t="s">
        <v>0</v>
      </c>
      <c r="B65" s="74"/>
      <c r="C65" s="75">
        <v>63</v>
      </c>
      <c r="D65" s="75">
        <f>SUM(D4:D64)</f>
        <v>88</v>
      </c>
      <c r="E65" s="76"/>
      <c r="F65" s="77"/>
      <c r="G65" s="78">
        <f>SUM(G4:G64)</f>
        <v>70</v>
      </c>
      <c r="H65" s="79">
        <f>G65-D65</f>
        <v>-18</v>
      </c>
    </row>
    <row r="66" spans="1:9" ht="31.5" customHeight="1" x14ac:dyDescent="0.25">
      <c r="A66" s="157"/>
      <c r="B66" s="157"/>
      <c r="C66" s="157"/>
      <c r="D66" s="157"/>
      <c r="E66" s="157"/>
    </row>
    <row r="67" spans="1:9" ht="31.5" customHeight="1" x14ac:dyDescent="0.25"/>
    <row r="68" spans="1:9" ht="31.5" customHeight="1" x14ac:dyDescent="0.25"/>
    <row r="69" spans="1:9" s="80" customFormat="1" ht="31.5" customHeight="1" x14ac:dyDescent="0.25">
      <c r="A69" s="52"/>
      <c r="B69" s="52"/>
      <c r="C69" s="52"/>
      <c r="D69" s="52"/>
      <c r="E69" s="52"/>
      <c r="F69" s="52"/>
      <c r="G69" s="15"/>
      <c r="H69" s="52"/>
      <c r="I69" s="82"/>
    </row>
    <row r="70" spans="1:9" x14ac:dyDescent="0.25">
      <c r="I70" s="6"/>
    </row>
    <row r="71" spans="1:9" x14ac:dyDescent="0.25">
      <c r="I71" s="6"/>
    </row>
    <row r="72" spans="1:9" x14ac:dyDescent="0.25">
      <c r="I72" s="6"/>
    </row>
  </sheetData>
  <mergeCells count="2">
    <mergeCell ref="A1:F1"/>
    <mergeCell ref="A66:E66"/>
  </mergeCells>
  <pageMargins left="0.25" right="0.25" top="0.75" bottom="0.75" header="0.3" footer="0.3"/>
  <pageSetup paperSize="9" orientation="landscape" r:id="rId1"/>
  <headerFooter>
    <oddHeader>&amp;C&amp;"Calisto MT,Gras"&amp;12TABLEAU SYNOPTIQUE DES RESULTATS DE LA PESEE DES POSTES 
DE LA DIRECTION DE LA COORDINATION STATISTIQUE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52"/>
  <sheetViews>
    <sheetView tabSelected="1" topLeftCell="A16" zoomScale="160" zoomScaleNormal="160" workbookViewId="0">
      <selection activeCell="A33" sqref="A33"/>
    </sheetView>
  </sheetViews>
  <sheetFormatPr baseColWidth="10" defaultColWidth="11.42578125" defaultRowHeight="15.75" x14ac:dyDescent="0.25"/>
  <cols>
    <col min="1" max="1" width="35.28515625" style="35" customWidth="1"/>
    <col min="2" max="2" width="33.85546875" style="35" customWidth="1"/>
    <col min="3" max="3" width="15.5703125" style="35" customWidth="1"/>
    <col min="4" max="4" width="15.7109375" style="35" customWidth="1"/>
    <col min="5" max="5" width="15.140625" style="35" customWidth="1"/>
    <col min="6" max="6" width="16.7109375" style="35" customWidth="1"/>
    <col min="7" max="7" width="11.42578125" style="41"/>
    <col min="8" max="8" width="11.42578125" style="35"/>
    <col min="9" max="9" width="17.28515625" style="35" customWidth="1"/>
    <col min="10" max="16384" width="11.42578125" style="35"/>
  </cols>
  <sheetData>
    <row r="1" spans="1:8" x14ac:dyDescent="0.25">
      <c r="A1" s="158" t="s">
        <v>91</v>
      </c>
      <c r="B1" s="158"/>
      <c r="C1" s="158"/>
      <c r="D1" s="158"/>
      <c r="E1" s="158"/>
      <c r="F1" s="158"/>
    </row>
    <row r="2" spans="1:8" s="42" customFormat="1" ht="39.75" customHeight="1" x14ac:dyDescent="0.25">
      <c r="G2" s="43"/>
    </row>
    <row r="3" spans="1:8" ht="69" customHeight="1" x14ac:dyDescent="0.25">
      <c r="A3" s="14" t="s">
        <v>42</v>
      </c>
      <c r="B3" s="7" t="s">
        <v>41</v>
      </c>
      <c r="C3" s="7" t="s">
        <v>40</v>
      </c>
      <c r="D3" s="7" t="s">
        <v>39</v>
      </c>
      <c r="E3" s="7" t="s">
        <v>38</v>
      </c>
      <c r="F3" s="7" t="s">
        <v>37</v>
      </c>
      <c r="G3" s="7" t="s">
        <v>36</v>
      </c>
      <c r="H3" s="9" t="s">
        <v>35</v>
      </c>
    </row>
    <row r="4" spans="1:8" ht="21.6" customHeight="1" x14ac:dyDescent="0.25">
      <c r="A4" s="125" t="s">
        <v>298</v>
      </c>
      <c r="B4" s="106" t="s">
        <v>90</v>
      </c>
      <c r="C4" s="107"/>
      <c r="D4" s="107">
        <v>1</v>
      </c>
      <c r="E4" s="118"/>
      <c r="F4" s="110"/>
      <c r="G4" s="135">
        <v>1</v>
      </c>
      <c r="H4" s="107">
        <f>Tableau210[[#This Row],[Effectif validé]]-Tableau210[[#This Row],[Effectif proposé par le groupe de travail]]</f>
        <v>0</v>
      </c>
    </row>
    <row r="5" spans="1:8" ht="42" customHeight="1" x14ac:dyDescent="0.25">
      <c r="A5" s="125"/>
      <c r="B5" s="106" t="s">
        <v>89</v>
      </c>
      <c r="C5" s="107"/>
      <c r="D5" s="107">
        <v>1</v>
      </c>
      <c r="E5" s="118"/>
      <c r="F5" s="110"/>
      <c r="G5" s="135">
        <v>1</v>
      </c>
      <c r="H5" s="107">
        <f>Tableau210[[#This Row],[Effectif validé]]-Tableau210[[#This Row],[Effectif proposé par le groupe de travail]]</f>
        <v>0</v>
      </c>
    </row>
    <row r="6" spans="1:8" ht="39" customHeight="1" x14ac:dyDescent="0.25">
      <c r="A6" s="125"/>
      <c r="B6" s="106" t="s">
        <v>88</v>
      </c>
      <c r="C6" s="107"/>
      <c r="D6" s="107">
        <v>1</v>
      </c>
      <c r="E6" s="118"/>
      <c r="F6" s="110"/>
      <c r="G6" s="135">
        <v>1</v>
      </c>
      <c r="H6" s="107">
        <f>Tableau210[[#This Row],[Effectif validé]]-Tableau210[[#This Row],[Effectif proposé par le groupe de travail]]</f>
        <v>0</v>
      </c>
    </row>
    <row r="7" spans="1:8" ht="31.5" x14ac:dyDescent="0.25">
      <c r="A7" s="125"/>
      <c r="B7" s="106" t="s">
        <v>87</v>
      </c>
      <c r="C7" s="107"/>
      <c r="D7" s="107">
        <v>1</v>
      </c>
      <c r="E7" s="118"/>
      <c r="F7" s="110"/>
      <c r="G7" s="135">
        <v>1</v>
      </c>
      <c r="H7" s="107">
        <f>Tableau210[[#This Row],[Effectif validé]]-Tableau210[[#This Row],[Effectif proposé par le groupe de travail]]</f>
        <v>0</v>
      </c>
    </row>
    <row r="8" spans="1:8" ht="31.5" customHeight="1" x14ac:dyDescent="0.25">
      <c r="A8" s="122" t="s">
        <v>31</v>
      </c>
      <c r="B8" s="99" t="s">
        <v>30</v>
      </c>
      <c r="C8" s="100"/>
      <c r="D8" s="104">
        <v>1</v>
      </c>
      <c r="E8" s="114"/>
      <c r="F8" s="103"/>
      <c r="G8" s="132">
        <v>1</v>
      </c>
      <c r="H8" s="100">
        <f>Tableau210[[#This Row],[Effectif validé]]-Tableau210[[#This Row],[Effectif proposé par le groupe de travail]]</f>
        <v>0</v>
      </c>
    </row>
    <row r="9" spans="1:8" ht="31.5" customHeight="1" x14ac:dyDescent="0.25">
      <c r="A9" s="122"/>
      <c r="B9" s="99" t="s">
        <v>86</v>
      </c>
      <c r="C9" s="100"/>
      <c r="D9" s="104">
        <v>2</v>
      </c>
      <c r="E9" s="114"/>
      <c r="F9" s="103"/>
      <c r="G9" s="132">
        <v>1</v>
      </c>
      <c r="H9" s="100">
        <f>Tableau210[[#This Row],[Effectif validé]]-Tableau210[[#This Row],[Effectif proposé par le groupe de travail]]</f>
        <v>-1</v>
      </c>
    </row>
    <row r="10" spans="1:8" ht="31.5" customHeight="1" x14ac:dyDescent="0.25">
      <c r="A10" s="136" t="s">
        <v>26</v>
      </c>
      <c r="B10" s="106" t="s">
        <v>25</v>
      </c>
      <c r="C10" s="107"/>
      <c r="D10" s="112">
        <v>1</v>
      </c>
      <c r="E10" s="118"/>
      <c r="F10" s="110"/>
      <c r="G10" s="135">
        <v>1</v>
      </c>
      <c r="H10" s="107">
        <f>Tableau210[[#This Row],[Effectif validé]]-Tableau210[[#This Row],[Effectif proposé par le groupe de travail]]</f>
        <v>0</v>
      </c>
    </row>
    <row r="11" spans="1:8" ht="31.5" customHeight="1" x14ac:dyDescent="0.25">
      <c r="A11" s="136"/>
      <c r="B11" s="106" t="s">
        <v>85</v>
      </c>
      <c r="C11" s="107"/>
      <c r="D11" s="112">
        <v>4</v>
      </c>
      <c r="E11" s="118"/>
      <c r="F11" s="110"/>
      <c r="G11" s="135">
        <v>3</v>
      </c>
      <c r="H11" s="107">
        <f>Tableau210[[#This Row],[Effectif validé]]-Tableau210[[#This Row],[Effectif proposé par le groupe de travail]]</f>
        <v>-1</v>
      </c>
    </row>
    <row r="12" spans="1:8" ht="31.5" customHeight="1" x14ac:dyDescent="0.25">
      <c r="A12" s="122" t="s">
        <v>21</v>
      </c>
      <c r="B12" s="99" t="s">
        <v>84</v>
      </c>
      <c r="C12" s="100"/>
      <c r="D12" s="104">
        <v>1</v>
      </c>
      <c r="E12" s="114"/>
      <c r="F12" s="103"/>
      <c r="G12" s="132">
        <v>1</v>
      </c>
      <c r="H12" s="100">
        <f>Tableau210[[#This Row],[Effectif validé]]-Tableau210[[#This Row],[Effectif proposé par le groupe de travail]]</f>
        <v>0</v>
      </c>
    </row>
    <row r="13" spans="1:8" ht="31.5" customHeight="1" x14ac:dyDescent="0.25">
      <c r="A13" s="122"/>
      <c r="B13" s="99" t="s">
        <v>83</v>
      </c>
      <c r="C13" s="100"/>
      <c r="D13" s="104">
        <v>1</v>
      </c>
      <c r="E13" s="114"/>
      <c r="F13" s="103"/>
      <c r="G13" s="132">
        <v>1</v>
      </c>
      <c r="H13" s="100">
        <f>Tableau210[[#This Row],[Effectif validé]]-Tableau210[[#This Row],[Effectif proposé par le groupe de travail]]</f>
        <v>0</v>
      </c>
    </row>
    <row r="14" spans="1:8" ht="31.5" customHeight="1" x14ac:dyDescent="0.25">
      <c r="A14" s="122" t="s">
        <v>304</v>
      </c>
      <c r="B14" s="99" t="s">
        <v>82</v>
      </c>
      <c r="C14" s="100"/>
      <c r="D14" s="104">
        <v>1</v>
      </c>
      <c r="E14" s="114"/>
      <c r="F14" s="103"/>
      <c r="G14" s="132">
        <v>1</v>
      </c>
      <c r="H14" s="100">
        <f>Tableau210[[#This Row],[Effectif validé]]-Tableau210[[#This Row],[Effectif proposé par le groupe de travail]]</f>
        <v>0</v>
      </c>
    </row>
    <row r="15" spans="1:8" ht="31.5" customHeight="1" x14ac:dyDescent="0.25">
      <c r="A15" s="122"/>
      <c r="B15" s="99" t="s">
        <v>27</v>
      </c>
      <c r="C15" s="100"/>
      <c r="D15" s="104">
        <v>1</v>
      </c>
      <c r="E15" s="114"/>
      <c r="F15" s="103"/>
      <c r="G15" s="132">
        <v>1</v>
      </c>
      <c r="H15" s="100">
        <f>Tableau210[[#This Row],[Effectif validé]]-Tableau210[[#This Row],[Effectif proposé par le groupe de travail]]</f>
        <v>0</v>
      </c>
    </row>
    <row r="16" spans="1:8" ht="31.5" customHeight="1" x14ac:dyDescent="0.25">
      <c r="A16" s="125" t="s">
        <v>81</v>
      </c>
      <c r="B16" s="106" t="s">
        <v>80</v>
      </c>
      <c r="C16" s="107"/>
      <c r="D16" s="112">
        <v>1</v>
      </c>
      <c r="E16" s="118"/>
      <c r="F16" s="110"/>
      <c r="G16" s="135">
        <v>1</v>
      </c>
      <c r="H16" s="107">
        <f>Tableau210[[#This Row],[Effectif validé]]-Tableau210[[#This Row],[Effectif proposé par le groupe de travail]]</f>
        <v>0</v>
      </c>
    </row>
    <row r="17" spans="1:8" ht="31.5" customHeight="1" x14ac:dyDescent="0.25">
      <c r="A17" s="125"/>
      <c r="B17" s="106" t="s">
        <v>79</v>
      </c>
      <c r="C17" s="107"/>
      <c r="D17" s="112">
        <v>2</v>
      </c>
      <c r="E17" s="118"/>
      <c r="F17" s="110"/>
      <c r="G17" s="135">
        <v>1</v>
      </c>
      <c r="H17" s="107">
        <f>Tableau210[[#This Row],[Effectif validé]]-Tableau210[[#This Row],[Effectif proposé par le groupe de travail]]</f>
        <v>-1</v>
      </c>
    </row>
    <row r="18" spans="1:8" ht="31.5" customHeight="1" x14ac:dyDescent="0.25">
      <c r="A18" s="133" t="s">
        <v>78</v>
      </c>
      <c r="B18" s="99" t="s">
        <v>77</v>
      </c>
      <c r="C18" s="100"/>
      <c r="D18" s="104">
        <v>1</v>
      </c>
      <c r="E18" s="114"/>
      <c r="F18" s="103"/>
      <c r="G18" s="132">
        <v>1</v>
      </c>
      <c r="H18" s="100">
        <f>Tableau210[[#This Row],[Effectif validé]]-Tableau210[[#This Row],[Effectif proposé par le groupe de travail]]</f>
        <v>0</v>
      </c>
    </row>
    <row r="19" spans="1:8" ht="31.5" customHeight="1" x14ac:dyDescent="0.25">
      <c r="A19" s="133"/>
      <c r="B19" s="99" t="s">
        <v>76</v>
      </c>
      <c r="C19" s="100"/>
      <c r="D19" s="104">
        <v>2</v>
      </c>
      <c r="E19" s="114"/>
      <c r="F19" s="103"/>
      <c r="G19" s="132">
        <v>1</v>
      </c>
      <c r="H19" s="100">
        <f>Tableau210[[#This Row],[Effectif validé]]-Tableau210[[#This Row],[Effectif proposé par le groupe de travail]]</f>
        <v>-1</v>
      </c>
    </row>
    <row r="20" spans="1:8" ht="31.5" customHeight="1" x14ac:dyDescent="0.25">
      <c r="A20" s="125" t="s">
        <v>24</v>
      </c>
      <c r="B20" s="106" t="s">
        <v>23</v>
      </c>
      <c r="C20" s="107"/>
      <c r="D20" s="112">
        <v>1</v>
      </c>
      <c r="E20" s="118"/>
      <c r="F20" s="110"/>
      <c r="G20" s="135">
        <v>1</v>
      </c>
      <c r="H20" s="107">
        <f>Tableau210[[#This Row],[Effectif validé]]-Tableau210[[#This Row],[Effectif proposé par le groupe de travail]]</f>
        <v>0</v>
      </c>
    </row>
    <row r="21" spans="1:8" ht="31.5" customHeight="1" x14ac:dyDescent="0.25">
      <c r="A21" s="125"/>
      <c r="B21" s="106" t="s">
        <v>75</v>
      </c>
      <c r="C21" s="107"/>
      <c r="D21" s="112">
        <v>1</v>
      </c>
      <c r="E21" s="118"/>
      <c r="F21" s="110"/>
      <c r="G21" s="135">
        <v>1</v>
      </c>
      <c r="H21" s="107">
        <f>Tableau210[[#This Row],[Effectif validé]]-Tableau210[[#This Row],[Effectif proposé par le groupe de travail]]</f>
        <v>0</v>
      </c>
    </row>
    <row r="22" spans="1:8" ht="49.5" customHeight="1" x14ac:dyDescent="0.25">
      <c r="A22" s="122" t="s">
        <v>74</v>
      </c>
      <c r="B22" s="99" t="s">
        <v>73</v>
      </c>
      <c r="C22" s="100"/>
      <c r="D22" s="104">
        <v>1</v>
      </c>
      <c r="E22" s="114">
        <v>1492.6666666666667</v>
      </c>
      <c r="F22" s="103">
        <f t="shared" ref="F22:F44" si="0">+E22/1840</f>
        <v>0.81123188405797109</v>
      </c>
      <c r="G22" s="132">
        <v>1</v>
      </c>
      <c r="H22" s="100">
        <f>Tableau210[[#This Row],[Effectif validé]]-Tableau210[[#This Row],[Effectif proposé par le groupe de travail]]</f>
        <v>0</v>
      </c>
    </row>
    <row r="23" spans="1:8" ht="65.25" customHeight="1" x14ac:dyDescent="0.25">
      <c r="A23" s="122"/>
      <c r="B23" s="99" t="s">
        <v>72</v>
      </c>
      <c r="C23" s="100"/>
      <c r="D23" s="104">
        <v>3</v>
      </c>
      <c r="E23" s="114">
        <v>4905.5</v>
      </c>
      <c r="F23" s="103">
        <f t="shared" si="0"/>
        <v>2.6660326086956521</v>
      </c>
      <c r="G23" s="132">
        <v>3</v>
      </c>
      <c r="H23" s="100">
        <f>Tableau210[[#This Row],[Effectif validé]]-Tableau210[[#This Row],[Effectif proposé par le groupe de travail]]</f>
        <v>0</v>
      </c>
    </row>
    <row r="24" spans="1:8" ht="52.5" customHeight="1" x14ac:dyDescent="0.25">
      <c r="A24" s="125" t="s">
        <v>71</v>
      </c>
      <c r="B24" s="106" t="s">
        <v>70</v>
      </c>
      <c r="C24" s="107"/>
      <c r="D24" s="112">
        <v>1</v>
      </c>
      <c r="E24" s="118">
        <v>1360.6666666666667</v>
      </c>
      <c r="F24" s="110">
        <f t="shared" si="0"/>
        <v>0.73949275362318845</v>
      </c>
      <c r="G24" s="135">
        <v>1</v>
      </c>
      <c r="H24" s="107">
        <f>Tableau210[[#This Row],[Effectif validé]]-Tableau210[[#This Row],[Effectif proposé par le groupe de travail]]</f>
        <v>0</v>
      </c>
    </row>
    <row r="25" spans="1:8" ht="47.25" x14ac:dyDescent="0.25">
      <c r="A25" s="125"/>
      <c r="B25" s="106" t="s">
        <v>69</v>
      </c>
      <c r="C25" s="107"/>
      <c r="D25" s="112">
        <v>5</v>
      </c>
      <c r="E25" s="118">
        <v>5488</v>
      </c>
      <c r="F25" s="110">
        <f t="shared" si="0"/>
        <v>2.982608695652174</v>
      </c>
      <c r="G25" s="135">
        <v>3</v>
      </c>
      <c r="H25" s="107">
        <f>Tableau210[[#This Row],[Effectif validé]]-Tableau210[[#This Row],[Effectif proposé par le groupe de travail]]</f>
        <v>-2</v>
      </c>
    </row>
    <row r="26" spans="1:8" ht="110.25" x14ac:dyDescent="0.25">
      <c r="A26" s="122" t="s">
        <v>68</v>
      </c>
      <c r="B26" s="99" t="s">
        <v>305</v>
      </c>
      <c r="C26" s="100"/>
      <c r="D26" s="100">
        <v>1</v>
      </c>
      <c r="E26" s="114">
        <v>1872.5</v>
      </c>
      <c r="F26" s="103">
        <f t="shared" si="0"/>
        <v>1.017663043478261</v>
      </c>
      <c r="G26" s="132">
        <v>1</v>
      </c>
      <c r="H26" s="100">
        <f>Tableau210[[#This Row],[Effectif validé]]-Tableau210[[#This Row],[Effectif proposé par le groupe de travail]]</f>
        <v>0</v>
      </c>
    </row>
    <row r="27" spans="1:8" ht="110.25" x14ac:dyDescent="0.25">
      <c r="A27" s="122"/>
      <c r="B27" s="99" t="s">
        <v>67</v>
      </c>
      <c r="C27" s="100"/>
      <c r="D27" s="100">
        <v>4</v>
      </c>
      <c r="E27" s="114">
        <v>3867.25</v>
      </c>
      <c r="F27" s="103">
        <f t="shared" si="0"/>
        <v>2.1017663043478261</v>
      </c>
      <c r="G27" s="132">
        <v>2</v>
      </c>
      <c r="H27" s="100">
        <f>Tableau210[[#This Row],[Effectif validé]]-Tableau210[[#This Row],[Effectif proposé par le groupe de travail]]</f>
        <v>-2</v>
      </c>
    </row>
    <row r="28" spans="1:8" ht="31.5" x14ac:dyDescent="0.25">
      <c r="A28" s="125" t="s">
        <v>66</v>
      </c>
      <c r="B28" s="106" t="s">
        <v>65</v>
      </c>
      <c r="C28" s="107"/>
      <c r="D28" s="107">
        <v>1</v>
      </c>
      <c r="E28" s="118">
        <v>1184.7166666666667</v>
      </c>
      <c r="F28" s="110">
        <f t="shared" si="0"/>
        <v>0.64386775362318838</v>
      </c>
      <c r="G28" s="135">
        <v>1</v>
      </c>
      <c r="H28" s="107">
        <f>Tableau210[[#This Row],[Effectif validé]]-Tableau210[[#This Row],[Effectif proposé par le groupe de travail]]</f>
        <v>0</v>
      </c>
    </row>
    <row r="29" spans="1:8" ht="31.5" x14ac:dyDescent="0.25">
      <c r="A29" s="125"/>
      <c r="B29" s="106" t="s">
        <v>64</v>
      </c>
      <c r="C29" s="107"/>
      <c r="D29" s="107">
        <v>1</v>
      </c>
      <c r="E29" s="118">
        <v>832.5</v>
      </c>
      <c r="F29" s="110">
        <f t="shared" si="0"/>
        <v>0.45244565217391303</v>
      </c>
      <c r="G29" s="135">
        <v>1</v>
      </c>
      <c r="H29" s="107">
        <f>Tableau210[[#This Row],[Effectif validé]]-Tableau210[[#This Row],[Effectif proposé par le groupe de travail]]</f>
        <v>0</v>
      </c>
    </row>
    <row r="30" spans="1:8" x14ac:dyDescent="0.25">
      <c r="A30" s="122" t="s">
        <v>63</v>
      </c>
      <c r="B30" s="99" t="s">
        <v>62</v>
      </c>
      <c r="C30" s="100"/>
      <c r="D30" s="100">
        <v>1</v>
      </c>
      <c r="E30" s="114">
        <v>1219.3333333333333</v>
      </c>
      <c r="F30" s="103">
        <f t="shared" si="0"/>
        <v>0.66268115942028982</v>
      </c>
      <c r="G30" s="132">
        <v>1</v>
      </c>
      <c r="H30" s="100">
        <f>Tableau210[[#This Row],[Effectif validé]]-Tableau210[[#This Row],[Effectif proposé par le groupe de travail]]</f>
        <v>0</v>
      </c>
    </row>
    <row r="31" spans="1:8" ht="34.9" customHeight="1" x14ac:dyDescent="0.25">
      <c r="A31" s="122"/>
      <c r="B31" s="99" t="s">
        <v>61</v>
      </c>
      <c r="C31" s="100"/>
      <c r="D31" s="100">
        <v>1</v>
      </c>
      <c r="E31" s="114"/>
      <c r="F31" s="103">
        <f t="shared" si="0"/>
        <v>0</v>
      </c>
      <c r="G31" s="132">
        <v>0</v>
      </c>
      <c r="H31" s="100">
        <f>Tableau210[[#This Row],[Effectif validé]]-Tableau210[[#This Row],[Effectif proposé par le groupe de travail]]</f>
        <v>-1</v>
      </c>
    </row>
    <row r="32" spans="1:8" ht="49.5" customHeight="1" x14ac:dyDescent="0.25">
      <c r="A32" s="136" t="s">
        <v>60</v>
      </c>
      <c r="B32" s="106" t="s">
        <v>306</v>
      </c>
      <c r="C32" s="107"/>
      <c r="D32" s="107">
        <v>1</v>
      </c>
      <c r="E32" s="118">
        <v>1732</v>
      </c>
      <c r="F32" s="110">
        <f t="shared" si="0"/>
        <v>0.94130434782608696</v>
      </c>
      <c r="G32" s="135">
        <v>1</v>
      </c>
      <c r="H32" s="107">
        <f>Tableau210[[#This Row],[Effectif validé]]-Tableau210[[#This Row],[Effectif proposé par le groupe de travail]]</f>
        <v>0</v>
      </c>
    </row>
    <row r="33" spans="1:9" ht="42" customHeight="1" x14ac:dyDescent="0.25">
      <c r="A33" s="137"/>
      <c r="B33" s="106" t="s">
        <v>307</v>
      </c>
      <c r="C33" s="107"/>
      <c r="D33" s="107">
        <v>4</v>
      </c>
      <c r="E33" s="118"/>
      <c r="F33" s="110">
        <f>+E33/1840</f>
        <v>0</v>
      </c>
      <c r="G33" s="138">
        <v>0</v>
      </c>
      <c r="H33" s="107">
        <f>Tableau210[[#This Row],[Effectif validé]]-Tableau210[[#This Row],[Effectif proposé par le groupe de travail]]</f>
        <v>-4</v>
      </c>
    </row>
    <row r="34" spans="1:9" ht="39" customHeight="1" x14ac:dyDescent="0.25">
      <c r="A34" s="122" t="s">
        <v>59</v>
      </c>
      <c r="B34" s="99" t="s">
        <v>58</v>
      </c>
      <c r="C34" s="100"/>
      <c r="D34" s="100">
        <v>1</v>
      </c>
      <c r="E34" s="114">
        <v>1025.0833333333333</v>
      </c>
      <c r="F34" s="103">
        <f t="shared" si="0"/>
        <v>0.55711050724637678</v>
      </c>
      <c r="G34" s="132">
        <v>1</v>
      </c>
      <c r="H34" s="100">
        <f>Tableau210[[#This Row],[Effectif validé]]-Tableau210[[#This Row],[Effectif proposé par le groupe de travail]]</f>
        <v>0</v>
      </c>
    </row>
    <row r="35" spans="1:9" ht="31.5" x14ac:dyDescent="0.25">
      <c r="A35" s="122"/>
      <c r="B35" s="99" t="s">
        <v>57</v>
      </c>
      <c r="C35" s="100"/>
      <c r="D35" s="100">
        <v>3</v>
      </c>
      <c r="E35" s="114">
        <v>4835.75</v>
      </c>
      <c r="F35" s="103">
        <f t="shared" si="0"/>
        <v>2.6281249999999998</v>
      </c>
      <c r="G35" s="132">
        <v>3</v>
      </c>
      <c r="H35" s="100">
        <f>Tableau210[[#This Row],[Effectif validé]]-Tableau210[[#This Row],[Effectif proposé par le groupe de travail]]</f>
        <v>0</v>
      </c>
    </row>
    <row r="36" spans="1:9" ht="47.25" x14ac:dyDescent="0.25">
      <c r="A36" s="125" t="s">
        <v>56</v>
      </c>
      <c r="B36" s="106" t="s">
        <v>55</v>
      </c>
      <c r="C36" s="107"/>
      <c r="D36" s="107">
        <v>1</v>
      </c>
      <c r="E36" s="121">
        <v>2119.5833333333335</v>
      </c>
      <c r="F36" s="110">
        <f t="shared" si="0"/>
        <v>1.151947463768116</v>
      </c>
      <c r="G36" s="135">
        <v>1</v>
      </c>
      <c r="H36" s="107">
        <f>Tableau210[[#This Row],[Effectif validé]]-Tableau210[[#This Row],[Effectif proposé par le groupe de travail]]</f>
        <v>0</v>
      </c>
    </row>
    <row r="37" spans="1:9" ht="56.25" customHeight="1" x14ac:dyDescent="0.25">
      <c r="A37" s="125"/>
      <c r="B37" s="106" t="s">
        <v>54</v>
      </c>
      <c r="C37" s="107"/>
      <c r="D37" s="107">
        <v>2</v>
      </c>
      <c r="E37" s="118">
        <v>3554</v>
      </c>
      <c r="F37" s="110">
        <f t="shared" si="0"/>
        <v>1.9315217391304347</v>
      </c>
      <c r="G37" s="135">
        <v>2</v>
      </c>
      <c r="H37" s="107">
        <f>Tableau210[[#This Row],[Effectif validé]]-Tableau210[[#This Row],[Effectif proposé par le groupe de travail]]</f>
        <v>0</v>
      </c>
    </row>
    <row r="38" spans="1:9" ht="47.25" x14ac:dyDescent="0.25">
      <c r="A38" s="122" t="s">
        <v>53</v>
      </c>
      <c r="B38" s="99" t="s">
        <v>52</v>
      </c>
      <c r="C38" s="100"/>
      <c r="D38" s="100">
        <v>1</v>
      </c>
      <c r="E38" s="114"/>
      <c r="F38" s="103">
        <f t="shared" si="0"/>
        <v>0</v>
      </c>
      <c r="G38" s="132">
        <v>1</v>
      </c>
      <c r="H38" s="100">
        <f>Tableau210[[#This Row],[Effectif validé]]-Tableau210[[#This Row],[Effectif proposé par le groupe de travail]]</f>
        <v>0</v>
      </c>
    </row>
    <row r="39" spans="1:9" ht="31.5" x14ac:dyDescent="0.25">
      <c r="A39" s="125" t="s">
        <v>51</v>
      </c>
      <c r="B39" s="106" t="s">
        <v>50</v>
      </c>
      <c r="C39" s="107"/>
      <c r="D39" s="107">
        <v>1</v>
      </c>
      <c r="E39" s="118">
        <v>1255.9166666666667</v>
      </c>
      <c r="F39" s="110">
        <f t="shared" si="0"/>
        <v>0.68256340579710151</v>
      </c>
      <c r="G39" s="135">
        <v>1</v>
      </c>
      <c r="H39" s="107">
        <f>Tableau210[[#This Row],[Effectif validé]]-Tableau210[[#This Row],[Effectif proposé par le groupe de travail]]</f>
        <v>0</v>
      </c>
    </row>
    <row r="40" spans="1:9" ht="51" customHeight="1" x14ac:dyDescent="0.25">
      <c r="A40" s="125"/>
      <c r="B40" s="106" t="s">
        <v>49</v>
      </c>
      <c r="C40" s="107"/>
      <c r="D40" s="107">
        <v>2</v>
      </c>
      <c r="E40" s="118">
        <v>3652</v>
      </c>
      <c r="F40" s="110">
        <f t="shared" si="0"/>
        <v>1.9847826086956522</v>
      </c>
      <c r="G40" s="135">
        <v>2</v>
      </c>
      <c r="H40" s="107">
        <f>Tableau210[[#This Row],[Effectif validé]]-Tableau210[[#This Row],[Effectif proposé par le groupe de travail]]</f>
        <v>0</v>
      </c>
    </row>
    <row r="41" spans="1:9" ht="31.5" x14ac:dyDescent="0.25">
      <c r="A41" s="122" t="s">
        <v>48</v>
      </c>
      <c r="B41" s="99" t="s">
        <v>47</v>
      </c>
      <c r="C41" s="100"/>
      <c r="D41" s="100">
        <v>1</v>
      </c>
      <c r="E41" s="114">
        <v>751</v>
      </c>
      <c r="F41" s="103">
        <f t="shared" si="0"/>
        <v>0.40815217391304348</v>
      </c>
      <c r="G41" s="132">
        <v>1</v>
      </c>
      <c r="H41" s="100">
        <f>Tableau210[[#This Row],[Effectif validé]]-Tableau210[[#This Row],[Effectif proposé par le groupe de travail]]</f>
        <v>0</v>
      </c>
    </row>
    <row r="42" spans="1:9" x14ac:dyDescent="0.25">
      <c r="A42" s="122"/>
      <c r="B42" s="99" t="s">
        <v>46</v>
      </c>
      <c r="C42" s="100"/>
      <c r="D42" s="100">
        <v>1</v>
      </c>
      <c r="E42" s="114"/>
      <c r="F42" s="103">
        <f>+E42/1840</f>
        <v>0</v>
      </c>
      <c r="G42" s="132">
        <v>0</v>
      </c>
      <c r="H42" s="100">
        <f>Tableau210[[#This Row],[Effectif validé]]-Tableau210[[#This Row],[Effectif proposé par le groupe de travail]]</f>
        <v>-1</v>
      </c>
    </row>
    <row r="43" spans="1:9" ht="41.25" customHeight="1" x14ac:dyDescent="0.25">
      <c r="A43" s="125" t="s">
        <v>45</v>
      </c>
      <c r="B43" s="106" t="s">
        <v>44</v>
      </c>
      <c r="C43" s="107"/>
      <c r="D43" s="107">
        <v>1</v>
      </c>
      <c r="E43" s="118">
        <v>1794</v>
      </c>
      <c r="F43" s="110">
        <f t="shared" si="0"/>
        <v>0.97499999999999998</v>
      </c>
      <c r="G43" s="135">
        <v>1</v>
      </c>
      <c r="H43" s="107">
        <f>Tableau210[[#This Row],[Effectif validé]]-Tableau210[[#This Row],[Effectif proposé par le groupe de travail]]</f>
        <v>0</v>
      </c>
    </row>
    <row r="44" spans="1:9" s="45" customFormat="1" ht="31.5" customHeight="1" x14ac:dyDescent="0.25">
      <c r="A44" s="125"/>
      <c r="B44" s="106" t="s">
        <v>302</v>
      </c>
      <c r="C44" s="107"/>
      <c r="D44" s="107">
        <v>3</v>
      </c>
      <c r="E44" s="118">
        <v>3304</v>
      </c>
      <c r="F44" s="110">
        <f t="shared" si="0"/>
        <v>1.7956521739130435</v>
      </c>
      <c r="G44" s="135">
        <v>2</v>
      </c>
      <c r="H44" s="107">
        <f>Tableau210[[#This Row],[Effectif validé]]-Tableau210[[#This Row],[Effectif proposé par le groupe de travail]]</f>
        <v>-1</v>
      </c>
    </row>
    <row r="45" spans="1:9" s="45" customFormat="1" ht="31.5" customHeight="1" x14ac:dyDescent="0.25">
      <c r="A45" s="46" t="s">
        <v>0</v>
      </c>
      <c r="B45" s="46"/>
      <c r="C45" s="47">
        <v>48</v>
      </c>
      <c r="D45" s="48">
        <f>SUM(D4:D44)</f>
        <v>65</v>
      </c>
      <c r="E45" s="49"/>
      <c r="F45" s="49"/>
      <c r="G45" s="50">
        <f>SUM(G4:G44)</f>
        <v>50</v>
      </c>
      <c r="H45" s="49">
        <f>G45-D45</f>
        <v>-15</v>
      </c>
    </row>
    <row r="46" spans="1:9" ht="31.5" customHeight="1" x14ac:dyDescent="0.25">
      <c r="A46" s="159"/>
      <c r="B46" s="159"/>
      <c r="C46" s="159"/>
      <c r="D46" s="159"/>
      <c r="E46" s="159"/>
    </row>
    <row r="47" spans="1:9" ht="31.5" customHeight="1" x14ac:dyDescent="0.25"/>
    <row r="48" spans="1:9" ht="31.5" customHeight="1" x14ac:dyDescent="0.25">
      <c r="I48" s="6"/>
    </row>
    <row r="49" ht="31.5" customHeight="1" x14ac:dyDescent="0.25"/>
    <row r="50" ht="31.5" customHeight="1" x14ac:dyDescent="0.25"/>
    <row r="51" ht="31.5" customHeight="1" x14ac:dyDescent="0.25"/>
    <row r="52" ht="126.75" customHeight="1" x14ac:dyDescent="0.25"/>
  </sheetData>
  <mergeCells count="2">
    <mergeCell ref="A1:F1"/>
    <mergeCell ref="A46:E46"/>
  </mergeCells>
  <pageMargins left="0.25" right="0.25" top="0.75" bottom="0.75" header="0.3" footer="0.3"/>
  <pageSetup paperSize="9" orientation="landscape" r:id="rId1"/>
  <headerFooter>
    <oddHeader>&amp;C&amp;"Calisto MT,Gras"&amp;12TABLEAU SYNOPTIQUE DES RESULTATS DE LA PESEE DES POSTES 
DE LA DIRECTION DE LA COORDINATION STATISTIQUE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3"/>
  <sheetViews>
    <sheetView topLeftCell="A25" zoomScale="130" zoomScaleNormal="130" workbookViewId="0">
      <selection activeCell="C31" sqref="C31"/>
    </sheetView>
  </sheetViews>
  <sheetFormatPr baseColWidth="10" defaultColWidth="11.42578125" defaultRowHeight="15.75" x14ac:dyDescent="0.25"/>
  <cols>
    <col min="1" max="1" width="24.85546875" style="1" customWidth="1"/>
    <col min="2" max="2" width="37.7109375" style="1" customWidth="1"/>
    <col min="3" max="3" width="11.7109375" style="1" customWidth="1"/>
    <col min="4" max="4" width="13.7109375" style="1" customWidth="1"/>
    <col min="5" max="5" width="13.5703125" style="1" customWidth="1"/>
    <col min="6" max="6" width="12.42578125" style="1" customWidth="1"/>
    <col min="7" max="7" width="9.7109375" style="2" customWidth="1"/>
    <col min="8" max="8" width="10.28515625" style="1" customWidth="1"/>
    <col min="9" max="16384" width="11.42578125" style="1"/>
  </cols>
  <sheetData>
    <row r="1" spans="1:8" s="11" customFormat="1" ht="36.75" customHeight="1" x14ac:dyDescent="0.25">
      <c r="A1" s="155" t="s">
        <v>43</v>
      </c>
      <c r="B1" s="155"/>
      <c r="C1" s="155"/>
      <c r="D1" s="155"/>
      <c r="E1" s="155"/>
      <c r="F1" s="155"/>
      <c r="G1" s="155"/>
    </row>
    <row r="2" spans="1:8" s="11" customFormat="1" x14ac:dyDescent="0.25">
      <c r="A2" s="13"/>
      <c r="B2" s="13"/>
      <c r="C2" s="13"/>
      <c r="D2" s="13"/>
      <c r="E2" s="13"/>
      <c r="F2" s="13"/>
      <c r="G2" s="12"/>
    </row>
    <row r="3" spans="1:8" ht="63" x14ac:dyDescent="0.25">
      <c r="A3" s="10" t="s">
        <v>42</v>
      </c>
      <c r="B3" s="9" t="s">
        <v>41</v>
      </c>
      <c r="C3" s="9" t="s">
        <v>40</v>
      </c>
      <c r="D3" s="9" t="s">
        <v>39</v>
      </c>
      <c r="E3" s="9" t="s">
        <v>38</v>
      </c>
      <c r="F3" s="8" t="s">
        <v>37</v>
      </c>
      <c r="G3" s="7" t="s">
        <v>36</v>
      </c>
      <c r="H3" s="7" t="s">
        <v>35</v>
      </c>
    </row>
    <row r="4" spans="1:8" ht="31.5" x14ac:dyDescent="0.25">
      <c r="A4" s="137" t="s">
        <v>298</v>
      </c>
      <c r="B4" s="106" t="s">
        <v>34</v>
      </c>
      <c r="C4" s="107"/>
      <c r="D4" s="107">
        <v>1</v>
      </c>
      <c r="E4" s="146"/>
      <c r="F4" s="108"/>
      <c r="G4" s="112">
        <v>1</v>
      </c>
      <c r="H4" s="107">
        <f>Tableau52823[[#This Row],[Effectif validé]]-Tableau52823[[#This Row],[Effectif proposé par le groupe de travail]]</f>
        <v>0</v>
      </c>
    </row>
    <row r="5" spans="1:8" ht="31.5" x14ac:dyDescent="0.25">
      <c r="A5" s="137"/>
      <c r="B5" s="106" t="s">
        <v>33</v>
      </c>
      <c r="C5" s="107"/>
      <c r="D5" s="107">
        <v>1</v>
      </c>
      <c r="E5" s="146"/>
      <c r="F5" s="108"/>
      <c r="G5" s="112">
        <v>1</v>
      </c>
      <c r="H5" s="107">
        <f>Tableau52823[[#This Row],[Effectif validé]]-Tableau52823[[#This Row],[Effectif proposé par le groupe de travail]]</f>
        <v>0</v>
      </c>
    </row>
    <row r="6" spans="1:8" ht="47.25" x14ac:dyDescent="0.25">
      <c r="A6" s="137"/>
      <c r="B6" s="106" t="s">
        <v>32</v>
      </c>
      <c r="C6" s="107"/>
      <c r="D6" s="107">
        <v>1</v>
      </c>
      <c r="E6" s="146"/>
      <c r="F6" s="108"/>
      <c r="G6" s="112">
        <v>1</v>
      </c>
      <c r="H6" s="107">
        <f>Tableau52823[[#This Row],[Effectif validé]]-Tableau52823[[#This Row],[Effectif proposé par le groupe de travail]]</f>
        <v>0</v>
      </c>
    </row>
    <row r="7" spans="1:8" x14ac:dyDescent="0.25">
      <c r="A7" s="134" t="s">
        <v>31</v>
      </c>
      <c r="B7" s="99" t="s">
        <v>30</v>
      </c>
      <c r="C7" s="100"/>
      <c r="D7" s="104">
        <v>1</v>
      </c>
      <c r="E7" s="139"/>
      <c r="F7" s="101"/>
      <c r="G7" s="132">
        <v>1</v>
      </c>
      <c r="H7" s="100">
        <f>Tableau52823[[#This Row],[Effectif validé]]-Tableau52823[[#This Row],[Effectif proposé par le groupe de travail]]</f>
        <v>0</v>
      </c>
    </row>
    <row r="8" spans="1:8" x14ac:dyDescent="0.25">
      <c r="A8" s="134"/>
      <c r="B8" s="99" t="s">
        <v>29</v>
      </c>
      <c r="C8" s="100"/>
      <c r="D8" s="104">
        <v>2</v>
      </c>
      <c r="E8" s="139"/>
      <c r="F8" s="101"/>
      <c r="G8" s="132">
        <v>1</v>
      </c>
      <c r="H8" s="100">
        <f>Tableau52823[[#This Row],[Effectif validé]]-Tableau52823[[#This Row],[Effectif proposé par le groupe de travail]]</f>
        <v>-1</v>
      </c>
    </row>
    <row r="9" spans="1:8" x14ac:dyDescent="0.25">
      <c r="A9" s="137" t="s">
        <v>26</v>
      </c>
      <c r="B9" s="106" t="s">
        <v>25</v>
      </c>
      <c r="C9" s="107"/>
      <c r="D9" s="112">
        <v>1</v>
      </c>
      <c r="E9" s="146"/>
      <c r="F9" s="108"/>
      <c r="G9" s="135">
        <v>1</v>
      </c>
      <c r="H9" s="107">
        <f>Tableau52823[[#This Row],[Effectif validé]]-Tableau52823[[#This Row],[Effectif proposé par le groupe de travail]]</f>
        <v>0</v>
      </c>
    </row>
    <row r="10" spans="1:8" x14ac:dyDescent="0.25">
      <c r="A10" s="137"/>
      <c r="B10" s="106" t="s">
        <v>299</v>
      </c>
      <c r="C10" s="107"/>
      <c r="D10" s="112">
        <v>2</v>
      </c>
      <c r="E10" s="146"/>
      <c r="F10" s="108"/>
      <c r="G10" s="135">
        <v>1</v>
      </c>
      <c r="H10" s="107">
        <f>Tableau52823[[#This Row],[Effectif validé]]-Tableau52823[[#This Row],[Effectif proposé par le groupe de travail]]</f>
        <v>-1</v>
      </c>
    </row>
    <row r="11" spans="1:8" x14ac:dyDescent="0.25">
      <c r="A11" s="134" t="s">
        <v>256</v>
      </c>
      <c r="B11" s="99" t="s">
        <v>28</v>
      </c>
      <c r="C11" s="100"/>
      <c r="D11" s="104">
        <v>1</v>
      </c>
      <c r="E11" s="139"/>
      <c r="F11" s="101"/>
      <c r="G11" s="132">
        <v>1</v>
      </c>
      <c r="H11" s="100">
        <f>Tableau52823[[#This Row],[Effectif validé]]-Tableau52823[[#This Row],[Effectif proposé par le groupe de travail]]</f>
        <v>0</v>
      </c>
    </row>
    <row r="12" spans="1:8" x14ac:dyDescent="0.25">
      <c r="A12" s="134"/>
      <c r="B12" s="99" t="s">
        <v>27</v>
      </c>
      <c r="C12" s="100"/>
      <c r="D12" s="100">
        <v>1</v>
      </c>
      <c r="E12" s="139"/>
      <c r="F12" s="101"/>
      <c r="G12" s="132">
        <v>1</v>
      </c>
      <c r="H12" s="100">
        <f>Tableau52823[[#This Row],[Effectif validé]]-Tableau52823[[#This Row],[Effectif proposé par le groupe de travail]]</f>
        <v>0</v>
      </c>
    </row>
    <row r="13" spans="1:8" ht="31.5" x14ac:dyDescent="0.25">
      <c r="A13" s="137" t="s">
        <v>24</v>
      </c>
      <c r="B13" s="106" t="s">
        <v>23</v>
      </c>
      <c r="C13" s="107"/>
      <c r="D13" s="112">
        <v>1</v>
      </c>
      <c r="E13" s="146"/>
      <c r="F13" s="108"/>
      <c r="G13" s="135">
        <v>1</v>
      </c>
      <c r="H13" s="107">
        <f>Tableau52823[[#This Row],[Effectif validé]]-Tableau52823[[#This Row],[Effectif proposé par le groupe de travail]]</f>
        <v>0</v>
      </c>
    </row>
    <row r="14" spans="1:8" ht="31.5" x14ac:dyDescent="0.25">
      <c r="A14" s="137"/>
      <c r="B14" s="106" t="s">
        <v>22</v>
      </c>
      <c r="C14" s="107"/>
      <c r="D14" s="112">
        <v>1</v>
      </c>
      <c r="E14" s="146"/>
      <c r="F14" s="108"/>
      <c r="G14" s="135">
        <v>1</v>
      </c>
      <c r="H14" s="107">
        <f>Tableau52823[[#This Row],[Effectif validé]]-Tableau52823[[#This Row],[Effectif proposé par le groupe de travail]]</f>
        <v>0</v>
      </c>
    </row>
    <row r="15" spans="1:8" ht="31.5" x14ac:dyDescent="0.25">
      <c r="A15" s="134" t="s">
        <v>21</v>
      </c>
      <c r="B15" s="99" t="s">
        <v>20</v>
      </c>
      <c r="C15" s="100"/>
      <c r="D15" s="104">
        <v>1</v>
      </c>
      <c r="E15" s="139"/>
      <c r="F15" s="101"/>
      <c r="G15" s="132">
        <v>1</v>
      </c>
      <c r="H15" s="100">
        <f>Tableau52823[[#This Row],[Effectif validé]]-Tableau52823[[#This Row],[Effectif proposé par le groupe de travail]]</f>
        <v>0</v>
      </c>
    </row>
    <row r="16" spans="1:8" ht="31.5" x14ac:dyDescent="0.25">
      <c r="A16" s="134"/>
      <c r="B16" s="99" t="s">
        <v>19</v>
      </c>
      <c r="C16" s="100"/>
      <c r="D16" s="104">
        <v>2</v>
      </c>
      <c r="E16" s="139"/>
      <c r="F16" s="101"/>
      <c r="G16" s="132">
        <v>1</v>
      </c>
      <c r="H16" s="100">
        <f>Tableau52823[[#This Row],[Effectif validé]]-Tableau52823[[#This Row],[Effectif proposé par le groupe de travail]]</f>
        <v>-1</v>
      </c>
    </row>
    <row r="17" spans="1:8" ht="31.5" x14ac:dyDescent="0.25">
      <c r="A17" s="137" t="s">
        <v>18</v>
      </c>
      <c r="B17" s="106" t="s">
        <v>17</v>
      </c>
      <c r="C17" s="107"/>
      <c r="D17" s="112">
        <v>1</v>
      </c>
      <c r="E17" s="146"/>
      <c r="F17" s="108"/>
      <c r="G17" s="135">
        <v>1</v>
      </c>
      <c r="H17" s="107">
        <f>Tableau52823[[#This Row],[Effectif validé]]-Tableau52823[[#This Row],[Effectif proposé par le groupe de travail]]</f>
        <v>0</v>
      </c>
    </row>
    <row r="18" spans="1:8" s="36" customFormat="1" ht="31.5" x14ac:dyDescent="0.25">
      <c r="A18" s="137"/>
      <c r="B18" s="106" t="s">
        <v>16</v>
      </c>
      <c r="C18" s="107"/>
      <c r="D18" s="112">
        <v>2</v>
      </c>
      <c r="E18" s="146"/>
      <c r="F18" s="108"/>
      <c r="G18" s="135">
        <v>2</v>
      </c>
      <c r="H18" s="107">
        <f>Tableau52823[[#This Row],[Effectif validé]]-Tableau52823[[#This Row],[Effectif proposé par le groupe de travail]]</f>
        <v>0</v>
      </c>
    </row>
    <row r="19" spans="1:8" s="36" customFormat="1" ht="47.25" x14ac:dyDescent="0.25">
      <c r="A19" s="134" t="s">
        <v>15</v>
      </c>
      <c r="B19" s="99" t="s">
        <v>14</v>
      </c>
      <c r="C19" s="100"/>
      <c r="D19" s="104">
        <v>1</v>
      </c>
      <c r="E19" s="139">
        <v>5273.0666666666666</v>
      </c>
      <c r="F19" s="101">
        <f t="shared" ref="F19:F30" si="0">+E19/1840</f>
        <v>2.8657971014492754</v>
      </c>
      <c r="G19" s="132">
        <v>1</v>
      </c>
      <c r="H19" s="100">
        <f>Tableau52823[[#This Row],[Effectif validé]]-Tableau52823[[#This Row],[Effectif proposé par le groupe de travail]]</f>
        <v>0</v>
      </c>
    </row>
    <row r="20" spans="1:8" ht="31.5" x14ac:dyDescent="0.25">
      <c r="A20" s="134"/>
      <c r="B20" s="99" t="s">
        <v>13</v>
      </c>
      <c r="C20" s="100"/>
      <c r="D20" s="104">
        <v>1</v>
      </c>
      <c r="E20" s="139">
        <v>3235</v>
      </c>
      <c r="F20" s="101">
        <f t="shared" si="0"/>
        <v>1.7581521739130435</v>
      </c>
      <c r="G20" s="132">
        <v>1</v>
      </c>
      <c r="H20" s="100">
        <f>Tableau52823[[#This Row],[Effectif validé]]-Tableau52823[[#This Row],[Effectif proposé par le groupe de travail]]</f>
        <v>0</v>
      </c>
    </row>
    <row r="21" spans="1:8" ht="31.5" x14ac:dyDescent="0.25">
      <c r="A21" s="137" t="s">
        <v>12</v>
      </c>
      <c r="B21" s="106" t="s">
        <v>11</v>
      </c>
      <c r="C21" s="107"/>
      <c r="D21" s="112">
        <v>1</v>
      </c>
      <c r="E21" s="146">
        <v>1973.3333333333333</v>
      </c>
      <c r="F21" s="108">
        <f t="shared" si="0"/>
        <v>1.0724637681159419</v>
      </c>
      <c r="G21" s="135">
        <v>1</v>
      </c>
      <c r="H21" s="107">
        <f>Tableau52823[[#This Row],[Effectif validé]]-Tableau52823[[#This Row],[Effectif proposé par le groupe de travail]]</f>
        <v>0</v>
      </c>
    </row>
    <row r="22" spans="1:8" x14ac:dyDescent="0.25">
      <c r="A22" s="137"/>
      <c r="B22" s="106" t="s">
        <v>10</v>
      </c>
      <c r="C22" s="107"/>
      <c r="D22" s="112">
        <v>1</v>
      </c>
      <c r="E22" s="146">
        <v>1967.25</v>
      </c>
      <c r="F22" s="108">
        <f t="shared" si="0"/>
        <v>1.0691576086956522</v>
      </c>
      <c r="G22" s="135">
        <v>1</v>
      </c>
      <c r="H22" s="107">
        <f>Tableau52823[[#This Row],[Effectif validé]]-Tableau52823[[#This Row],[Effectif proposé par le groupe de travail]]</f>
        <v>0</v>
      </c>
    </row>
    <row r="23" spans="1:8" ht="31.5" x14ac:dyDescent="0.25">
      <c r="A23" s="134" t="s">
        <v>9</v>
      </c>
      <c r="B23" s="99" t="s">
        <v>8</v>
      </c>
      <c r="C23" s="100"/>
      <c r="D23" s="104">
        <v>1</v>
      </c>
      <c r="E23" s="139">
        <v>2699.3333333333335</v>
      </c>
      <c r="F23" s="101">
        <f t="shared" si="0"/>
        <v>1.4670289855072465</v>
      </c>
      <c r="G23" s="132">
        <v>1</v>
      </c>
      <c r="H23" s="100">
        <f>Tableau52823[[#This Row],[Effectif validé]]-Tableau52823[[#This Row],[Effectif proposé par le groupe de travail]]</f>
        <v>0</v>
      </c>
    </row>
    <row r="24" spans="1:8" ht="31.5" x14ac:dyDescent="0.25">
      <c r="A24" s="134"/>
      <c r="B24" s="99" t="s">
        <v>7</v>
      </c>
      <c r="C24" s="100"/>
      <c r="D24" s="104">
        <v>1</v>
      </c>
      <c r="E24" s="139">
        <v>2695.25</v>
      </c>
      <c r="F24" s="101">
        <f t="shared" si="0"/>
        <v>1.4648097826086957</v>
      </c>
      <c r="G24" s="132">
        <v>1</v>
      </c>
      <c r="H24" s="100">
        <f>Tableau52823[[#This Row],[Effectif validé]]-Tableau52823[[#This Row],[Effectif proposé par le groupe de travail]]</f>
        <v>0</v>
      </c>
    </row>
    <row r="25" spans="1:8" ht="47.25" x14ac:dyDescent="0.25">
      <c r="A25" s="137" t="s">
        <v>6</v>
      </c>
      <c r="B25" s="106" t="s">
        <v>5</v>
      </c>
      <c r="C25" s="107"/>
      <c r="D25" s="107">
        <v>1</v>
      </c>
      <c r="E25" s="146">
        <v>1881.3333333333333</v>
      </c>
      <c r="F25" s="108">
        <f t="shared" si="0"/>
        <v>1.0224637681159421</v>
      </c>
      <c r="G25" s="135">
        <v>1</v>
      </c>
      <c r="H25" s="107">
        <f>Tableau52823[[#This Row],[Effectif validé]]-Tableau52823[[#This Row],[Effectif proposé par le groupe de travail]]</f>
        <v>0</v>
      </c>
    </row>
    <row r="26" spans="1:8" ht="31.5" x14ac:dyDescent="0.25">
      <c r="A26" s="137"/>
      <c r="B26" s="106" t="s">
        <v>4</v>
      </c>
      <c r="C26" s="107"/>
      <c r="D26" s="107">
        <v>2</v>
      </c>
      <c r="E26" s="146">
        <v>3568.9166666666702</v>
      </c>
      <c r="F26" s="108">
        <f t="shared" si="0"/>
        <v>1.9396286231884077</v>
      </c>
      <c r="G26" s="135">
        <v>2</v>
      </c>
      <c r="H26" s="107">
        <f>Tableau52823[[#This Row],[Effectif validé]]-Tableau52823[[#This Row],[Effectif proposé par le groupe de travail]]</f>
        <v>0</v>
      </c>
    </row>
    <row r="27" spans="1:8" ht="63" x14ac:dyDescent="0.25">
      <c r="A27" s="140" t="s">
        <v>301</v>
      </c>
      <c r="B27" s="141"/>
      <c r="C27" s="142"/>
      <c r="D27" s="142">
        <v>1</v>
      </c>
      <c r="E27" s="143">
        <v>2749</v>
      </c>
      <c r="F27" s="144">
        <f t="shared" ref="F27:F28" si="1">+E27/1840</f>
        <v>1.4940217391304347</v>
      </c>
      <c r="G27" s="145">
        <v>1</v>
      </c>
      <c r="H27" s="142">
        <f>Tableau52823[[#This Row],[Effectif validé]]-Tableau52823[[#This Row],[Effectif proposé par le groupe de travail]]</f>
        <v>0</v>
      </c>
    </row>
    <row r="28" spans="1:8" x14ac:dyDescent="0.25">
      <c r="A28" s="140"/>
      <c r="B28" s="141"/>
      <c r="C28" s="142"/>
      <c r="D28" s="142">
        <v>2</v>
      </c>
      <c r="E28" s="143">
        <v>4230</v>
      </c>
      <c r="F28" s="144">
        <f t="shared" si="1"/>
        <v>2.2989130434782608</v>
      </c>
      <c r="G28" s="145">
        <v>2</v>
      </c>
      <c r="H28" s="142"/>
    </row>
    <row r="29" spans="1:8" ht="47.25" x14ac:dyDescent="0.25">
      <c r="A29" s="137" t="s">
        <v>3</v>
      </c>
      <c r="B29" s="106" t="s">
        <v>2</v>
      </c>
      <c r="C29" s="107"/>
      <c r="D29" s="107">
        <v>1</v>
      </c>
      <c r="E29" s="146">
        <v>1881.3333333333333</v>
      </c>
      <c r="F29" s="108">
        <f t="shared" si="0"/>
        <v>1.0224637681159421</v>
      </c>
      <c r="G29" s="135">
        <v>1</v>
      </c>
      <c r="H29" s="107">
        <f>Tableau52823[[#This Row],[Effectif validé]]-Tableau52823[[#This Row],[Effectif proposé par le groupe de travail]]</f>
        <v>0</v>
      </c>
    </row>
    <row r="30" spans="1:8" ht="48.75" customHeight="1" x14ac:dyDescent="0.25">
      <c r="A30" s="147"/>
      <c r="B30" s="148" t="s">
        <v>1</v>
      </c>
      <c r="C30" s="149"/>
      <c r="D30" s="149">
        <v>1</v>
      </c>
      <c r="E30" s="150">
        <v>3351.2</v>
      </c>
      <c r="F30" s="151">
        <f t="shared" si="0"/>
        <v>1.8213043478260869</v>
      </c>
      <c r="G30" s="135">
        <v>2</v>
      </c>
      <c r="H30" s="107">
        <f>Tableau52823[[#This Row],[Effectif validé]]-Tableau52823[[#This Row],[Effectif proposé par le groupe de travail]]</f>
        <v>1</v>
      </c>
    </row>
    <row r="31" spans="1:8" x14ac:dyDescent="0.25">
      <c r="A31" s="160" t="s">
        <v>0</v>
      </c>
      <c r="B31" s="160"/>
      <c r="C31" s="37">
        <v>19</v>
      </c>
      <c r="D31" s="37">
        <f>SUM(D4:D30)</f>
        <v>33</v>
      </c>
      <c r="E31" s="38"/>
      <c r="F31" s="37"/>
      <c r="G31" s="39">
        <f>SUM(G4:G30)</f>
        <v>31</v>
      </c>
      <c r="H31" s="40">
        <f>G31-D31</f>
        <v>-2</v>
      </c>
    </row>
    <row r="32" spans="1:8" x14ac:dyDescent="0.25">
      <c r="A32" s="5"/>
      <c r="B32" s="5"/>
      <c r="C32" s="4"/>
      <c r="D32" s="3"/>
      <c r="E32" s="3"/>
      <c r="F32" s="3"/>
    </row>
    <row r="33" spans="1:5" x14ac:dyDescent="0.25">
      <c r="A33" s="161"/>
      <c r="B33" s="161"/>
      <c r="C33" s="161"/>
      <c r="D33" s="161"/>
      <c r="E33" s="161"/>
    </row>
  </sheetData>
  <mergeCells count="3">
    <mergeCell ref="A1:G1"/>
    <mergeCell ref="A31:B31"/>
    <mergeCell ref="A33:E33"/>
  </mergeCells>
  <pageMargins left="0.25" right="0.25" top="0.75" bottom="0.75" header="0.3" footer="0.3"/>
  <pageSetup paperSize="9" orientation="landscape" r:id="rId1"/>
  <headerFooter>
    <oddHeader>&amp;C&amp;"Calisto MT,Gras"&amp;12TABLEAU SYNOPTIQUE DES RESULTATS DE LA PESEE DES POSTES 
DE LA DIRECTION DE LA COORDINATION STATISTIQUE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CEE </vt:lpstr>
      <vt:lpstr>CIEF</vt:lpstr>
      <vt:lpstr>DSFD</vt:lpstr>
      <vt:lpstr>DECFinEx</vt:lpstr>
      <vt:lpstr>DA</vt:lpstr>
      <vt:lpstr>DCS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NIAMBE, AYA CYNTHIA MASSANDJE EPSE COCO</dc:creator>
  <cp:lastModifiedBy>ANTHELME ADOU KOUASSI</cp:lastModifiedBy>
  <dcterms:created xsi:type="dcterms:W3CDTF">2023-10-30T15:14:43Z</dcterms:created>
  <dcterms:modified xsi:type="dcterms:W3CDTF">2024-01-10T07:50:15Z</dcterms:modified>
</cp:coreProperties>
</file>