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0" yWindow="0" windowWidth="28800" windowHeight="12330" tabRatio="1000" activeTab="13"/>
  </bookViews>
  <sheets>
    <sheet name="ACCC " sheetId="37" r:id="rId1"/>
    <sheet name="ACCT " sheetId="39" r:id="rId2"/>
    <sheet name="DCP" sheetId="55" r:id="rId3"/>
    <sheet name="RGF " sheetId="54" r:id="rId4"/>
    <sheet name="ACCD SIEGE " sheetId="38" r:id="rId5"/>
    <sheet name="ACCD AGENCE PRINCIPALE" sheetId="3" r:id="rId6"/>
    <sheet name="AGENCES ACCD" sheetId="24" r:id="rId7"/>
    <sheet name="GUICHET ACCD" sheetId="25" r:id="rId8"/>
    <sheet name="TG ABIDJAN" sheetId="56" r:id="rId9"/>
    <sheet name="TG1" sheetId="40" r:id="rId10"/>
    <sheet name="TG 2 (2)" sheetId="41" r:id="rId11"/>
    <sheet name="TG 3 (2)" sheetId="42" r:id="rId12"/>
    <sheet name="PD ADIDJAN YAKRO" sheetId="43" r:id="rId13"/>
    <sheet name="PD INTERIEUR" sheetId="44" r:id="rId14"/>
    <sheet name="PR 1 (2)" sheetId="45" r:id="rId15"/>
    <sheet name="PR 2 (2)" sheetId="46" r:id="rId16"/>
    <sheet name="PR 3 (2)" sheetId="47" r:id="rId17"/>
    <sheet name="TP ABIDJAN" sheetId="48" r:id="rId18"/>
    <sheet name="TP AUPRES DES MINISTERES" sheetId="52" r:id="rId19"/>
    <sheet name="TP 2 (2)" sheetId="50" r:id="rId20"/>
    <sheet name="TP3 (2)" sheetId="51" r:id="rId21"/>
    <sheet name="T1 (2)" sheetId="53" r:id="rId22"/>
    <sheet name="T2 (2)" sheetId="30" r:id="rId23"/>
    <sheet name="T3" sheetId="57" r:id="rId24"/>
    <sheet name=" RPI  " sheetId="32" r:id="rId25"/>
    <sheet name=" RECETTES PRINCIPELES" sheetId="33" r:id="rId26"/>
    <sheet name="AC EPN 1" sheetId="20" r:id="rId27"/>
    <sheet name="AC EPN 2" sheetId="21" r:id="rId28"/>
    <sheet name="AC EPN 3" sheetId="22" r:id="rId29"/>
    <sheet name="AC PROJET" sheetId="26" r:id="rId30"/>
    <sheet name="PAIERIES A L'ETRANGER" sheetId="34" r:id="rId31"/>
  </sheets>
  <externalReferences>
    <externalReference r:id="rId3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3" l="1"/>
  <c r="D11" i="33" l="1"/>
  <c r="F15" i="57" l="1"/>
  <c r="C15" i="57"/>
  <c r="G14" i="57"/>
  <c r="E14" i="57"/>
  <c r="G13" i="57"/>
  <c r="E13" i="57"/>
  <c r="G12" i="57"/>
  <c r="E12" i="57"/>
  <c r="G11" i="57"/>
  <c r="E11" i="57"/>
  <c r="G10" i="57"/>
  <c r="E10" i="57"/>
  <c r="G9" i="57"/>
  <c r="E9" i="57"/>
  <c r="G8" i="57"/>
  <c r="E8" i="57"/>
  <c r="G7" i="57"/>
  <c r="E7" i="57"/>
  <c r="G6" i="57"/>
  <c r="E6" i="57"/>
  <c r="G5" i="57"/>
  <c r="E5" i="57"/>
  <c r="G4" i="57"/>
  <c r="G15" i="57" l="1"/>
  <c r="H6" i="54"/>
  <c r="H7" i="54"/>
  <c r="H8" i="54"/>
  <c r="H9" i="54"/>
  <c r="H10" i="54"/>
  <c r="H11" i="54"/>
  <c r="H12" i="54"/>
  <c r="H15" i="54"/>
  <c r="H16" i="54"/>
  <c r="H17" i="54"/>
  <c r="H18" i="54"/>
  <c r="H19" i="54"/>
  <c r="H20" i="54"/>
  <c r="H21" i="54"/>
  <c r="H22" i="54"/>
  <c r="H23" i="54"/>
  <c r="H24" i="54"/>
  <c r="H25" i="54"/>
  <c r="H26" i="54"/>
  <c r="H27" i="54"/>
  <c r="H28" i="54"/>
  <c r="H29" i="54"/>
  <c r="H30" i="54"/>
  <c r="H31" i="54"/>
  <c r="H32" i="54"/>
  <c r="H33" i="54"/>
  <c r="H34" i="54"/>
  <c r="H35" i="54"/>
  <c r="H36" i="54"/>
  <c r="H37" i="54"/>
  <c r="H38" i="54"/>
  <c r="H39" i="54"/>
  <c r="H13" i="54"/>
  <c r="H14" i="54"/>
  <c r="H40" i="54"/>
  <c r="H41" i="54"/>
  <c r="H42" i="54"/>
  <c r="H43" i="54"/>
  <c r="H44" i="54"/>
  <c r="H45" i="54"/>
  <c r="H46" i="54"/>
  <c r="H47" i="54"/>
  <c r="H5" i="54"/>
  <c r="G48" i="54"/>
  <c r="D48" i="54"/>
  <c r="F42" i="54"/>
  <c r="F40" i="54"/>
  <c r="F39" i="54"/>
  <c r="F38" i="54"/>
  <c r="F37" i="54"/>
  <c r="F36" i="54"/>
  <c r="F35" i="54"/>
  <c r="F34" i="54"/>
  <c r="F33" i="54"/>
  <c r="F31" i="54"/>
  <c r="F30" i="54"/>
  <c r="F29" i="54"/>
  <c r="F28" i="54"/>
  <c r="F27" i="54"/>
  <c r="F26" i="54"/>
  <c r="F25" i="54"/>
  <c r="F24" i="54"/>
  <c r="F23" i="54"/>
  <c r="F22" i="54"/>
  <c r="F21" i="54"/>
  <c r="F20" i="54"/>
  <c r="F19" i="54"/>
  <c r="H48" i="54" l="1"/>
  <c r="F33" i="56" l="1"/>
  <c r="G33" i="56" s="1"/>
  <c r="C33" i="56"/>
  <c r="G32" i="56"/>
  <c r="E32" i="56"/>
  <c r="G31" i="56"/>
  <c r="E31" i="56"/>
  <c r="G30" i="56"/>
  <c r="E30" i="56"/>
  <c r="G29" i="56"/>
  <c r="E29" i="56"/>
  <c r="G28" i="56"/>
  <c r="E28" i="56"/>
  <c r="G27" i="56"/>
  <c r="E27" i="56"/>
  <c r="G26" i="56"/>
  <c r="E26" i="56"/>
  <c r="G25" i="56"/>
  <c r="E25" i="56"/>
  <c r="G24" i="56"/>
  <c r="E24" i="56"/>
  <c r="G23" i="56"/>
  <c r="E23" i="56"/>
  <c r="G22" i="56"/>
  <c r="E22" i="56"/>
  <c r="G21" i="56"/>
  <c r="E21" i="56"/>
  <c r="G20" i="56"/>
  <c r="E20" i="56"/>
  <c r="G19" i="56"/>
  <c r="E19" i="56"/>
  <c r="G18" i="56"/>
  <c r="G17" i="56"/>
  <c r="G16" i="56"/>
  <c r="G15" i="56"/>
  <c r="G14" i="56"/>
  <c r="G13" i="56"/>
  <c r="G12" i="56"/>
  <c r="G11" i="56"/>
  <c r="G10" i="56"/>
  <c r="G9" i="56"/>
  <c r="G8" i="56"/>
  <c r="G7" i="56"/>
  <c r="G6" i="56"/>
  <c r="G5" i="56"/>
  <c r="G4" i="56"/>
  <c r="G64" i="55" l="1"/>
  <c r="H64" i="55" s="1"/>
  <c r="D64" i="55"/>
  <c r="H63" i="55"/>
  <c r="F63" i="55"/>
  <c r="H62" i="55"/>
  <c r="F62" i="55"/>
  <c r="H61" i="55"/>
  <c r="F61" i="55"/>
  <c r="H60" i="55"/>
  <c r="F60" i="55"/>
  <c r="H59" i="55"/>
  <c r="F59" i="55"/>
  <c r="H58" i="55"/>
  <c r="F58" i="55"/>
  <c r="H57" i="55"/>
  <c r="F57" i="55"/>
  <c r="H56" i="55"/>
  <c r="F56" i="55"/>
  <c r="H55" i="55"/>
  <c r="F55" i="55"/>
  <c r="H54" i="55"/>
  <c r="F54" i="55"/>
  <c r="H53" i="55"/>
  <c r="F53" i="55"/>
  <c r="H52" i="55"/>
  <c r="F52" i="55"/>
  <c r="H51" i="55"/>
  <c r="F51" i="55"/>
  <c r="H50" i="55"/>
  <c r="F50" i="55"/>
  <c r="H49" i="55"/>
  <c r="F49" i="55"/>
  <c r="H48" i="55"/>
  <c r="F48" i="55"/>
  <c r="H47" i="55"/>
  <c r="F47" i="55"/>
  <c r="H46" i="55"/>
  <c r="F46" i="55"/>
  <c r="H45" i="55"/>
  <c r="F45" i="55"/>
  <c r="H44" i="55"/>
  <c r="F44" i="55"/>
  <c r="H43" i="55"/>
  <c r="F43" i="55"/>
  <c r="H42" i="55"/>
  <c r="F42" i="55"/>
  <c r="H41" i="55"/>
  <c r="F41" i="55"/>
  <c r="H40" i="55"/>
  <c r="F40" i="55"/>
  <c r="H39" i="55"/>
  <c r="F39" i="55"/>
  <c r="H38" i="55"/>
  <c r="F38" i="55"/>
  <c r="H37" i="55"/>
  <c r="F37" i="55"/>
  <c r="H36" i="55"/>
  <c r="F36" i="55"/>
  <c r="H35" i="55"/>
  <c r="F35" i="55"/>
  <c r="H34" i="55"/>
  <c r="F34" i="55"/>
  <c r="H33" i="55"/>
  <c r="F33" i="55"/>
  <c r="H32" i="55"/>
  <c r="F32" i="55"/>
  <c r="H31" i="55"/>
  <c r="F31" i="55"/>
  <c r="H30" i="55"/>
  <c r="F30" i="55"/>
  <c r="H29" i="55"/>
  <c r="F29" i="55"/>
  <c r="H28" i="55"/>
  <c r="F28" i="55"/>
  <c r="H27" i="55"/>
  <c r="F27" i="55"/>
  <c r="H26" i="55"/>
  <c r="F26" i="55"/>
  <c r="H25" i="55"/>
  <c r="F25" i="55"/>
  <c r="H24" i="55"/>
  <c r="F24" i="55"/>
  <c r="H23" i="55"/>
  <c r="F23" i="55"/>
  <c r="H22" i="55"/>
  <c r="F22" i="55"/>
  <c r="H21" i="55"/>
  <c r="F21" i="55"/>
  <c r="H20" i="55"/>
  <c r="F20" i="55"/>
  <c r="H19" i="55"/>
  <c r="H18" i="55"/>
  <c r="H17" i="55"/>
  <c r="H16" i="55"/>
  <c r="H15" i="55"/>
  <c r="H14" i="55"/>
  <c r="H13" i="55"/>
  <c r="H12" i="55"/>
  <c r="H11" i="55"/>
  <c r="H10" i="55"/>
  <c r="H9" i="55"/>
  <c r="H8" i="55"/>
  <c r="H7" i="55"/>
  <c r="H6" i="55"/>
  <c r="H5" i="55"/>
  <c r="H4" i="55"/>
  <c r="F30" i="3" l="1"/>
  <c r="F28" i="3"/>
  <c r="F18" i="3"/>
  <c r="F17" i="3"/>
  <c r="F19" i="3"/>
  <c r="F20" i="3"/>
  <c r="F21" i="3"/>
  <c r="F22" i="3"/>
  <c r="F23" i="3"/>
  <c r="F24" i="3"/>
  <c r="F25" i="3"/>
  <c r="F26" i="3"/>
  <c r="F27" i="3"/>
  <c r="F29" i="3"/>
  <c r="F31" i="3"/>
  <c r="F32" i="3"/>
  <c r="F33" i="3"/>
  <c r="F34" i="3"/>
  <c r="F35" i="3"/>
  <c r="F36" i="3"/>
  <c r="F37" i="3"/>
  <c r="F38" i="3"/>
  <c r="F39" i="3"/>
  <c r="F40" i="3"/>
  <c r="G41" i="3"/>
  <c r="H41" i="3" s="1"/>
  <c r="D41" i="3"/>
  <c r="H40" i="3"/>
  <c r="H39" i="3"/>
  <c r="H38" i="3"/>
  <c r="H37" i="3"/>
  <c r="H36" i="3"/>
  <c r="E36" i="3"/>
  <c r="H35" i="3"/>
  <c r="H34" i="3"/>
  <c r="E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5" i="3"/>
  <c r="H14" i="3"/>
  <c r="H12" i="3"/>
  <c r="H11" i="3"/>
  <c r="H10" i="3"/>
  <c r="H9" i="3"/>
  <c r="H8" i="3"/>
  <c r="H7" i="3"/>
  <c r="H6" i="3"/>
  <c r="H5" i="3"/>
  <c r="H4" i="3"/>
  <c r="F19" i="38"/>
  <c r="F20" i="38"/>
  <c r="F21" i="38"/>
  <c r="F22" i="38"/>
  <c r="F23" i="38"/>
  <c r="F24" i="38"/>
  <c r="F25" i="38"/>
  <c r="F26" i="38"/>
  <c r="F27" i="38"/>
  <c r="F28" i="38"/>
  <c r="F29" i="38"/>
  <c r="F30" i="38"/>
  <c r="F31" i="38"/>
  <c r="F32" i="38"/>
  <c r="F33" i="38"/>
  <c r="F34" i="38"/>
  <c r="F35" i="38"/>
  <c r="F36" i="38"/>
  <c r="F37" i="38"/>
  <c r="F38" i="38"/>
  <c r="F39" i="38"/>
  <c r="F40" i="38"/>
  <c r="F41" i="38"/>
  <c r="F42" i="38"/>
  <c r="F43" i="38"/>
  <c r="F44" i="38"/>
  <c r="F45" i="38"/>
  <c r="F46" i="38"/>
  <c r="F47" i="38"/>
  <c r="F48" i="38"/>
  <c r="F49" i="38"/>
  <c r="F50" i="38"/>
  <c r="F51" i="38"/>
  <c r="F52" i="38"/>
  <c r="F53" i="38"/>
  <c r="F54" i="38"/>
  <c r="F55" i="38"/>
  <c r="F56" i="38"/>
  <c r="F57" i="38"/>
  <c r="F58" i="38"/>
  <c r="F59" i="38"/>
  <c r="F18" i="38"/>
  <c r="G60" i="38" l="1"/>
  <c r="H60" i="38" s="1"/>
  <c r="H5" i="38"/>
  <c r="H6" i="38"/>
  <c r="H7" i="38"/>
  <c r="H8" i="38"/>
  <c r="H9" i="38"/>
  <c r="H10" i="38"/>
  <c r="H11" i="38"/>
  <c r="H12" i="38"/>
  <c r="H13" i="38"/>
  <c r="H14" i="38"/>
  <c r="H15" i="38"/>
  <c r="H16" i="38"/>
  <c r="H17" i="38"/>
  <c r="H18" i="38"/>
  <c r="H19" i="38"/>
  <c r="H20" i="38"/>
  <c r="H21" i="38"/>
  <c r="H22" i="38"/>
  <c r="H23" i="38"/>
  <c r="H24" i="38"/>
  <c r="H25" i="38"/>
  <c r="H26" i="38"/>
  <c r="H27" i="38"/>
  <c r="H28" i="38"/>
  <c r="H29" i="38"/>
  <c r="H30" i="38"/>
  <c r="H31" i="38"/>
  <c r="H32" i="38"/>
  <c r="H33" i="38"/>
  <c r="H34" i="38"/>
  <c r="H35" i="38"/>
  <c r="H36" i="38"/>
  <c r="H37" i="38"/>
  <c r="H38" i="38"/>
  <c r="H39" i="38"/>
  <c r="H40" i="38"/>
  <c r="H41" i="38"/>
  <c r="H42" i="38"/>
  <c r="H43" i="38"/>
  <c r="H44" i="38"/>
  <c r="H45" i="38"/>
  <c r="H46" i="38"/>
  <c r="H47" i="38"/>
  <c r="H48" i="38"/>
  <c r="H49" i="38"/>
  <c r="H50" i="38"/>
  <c r="H51" i="38"/>
  <c r="H52" i="38"/>
  <c r="H53" i="38"/>
  <c r="H54" i="38"/>
  <c r="H55" i="38"/>
  <c r="H56" i="38"/>
  <c r="H57" i="38"/>
  <c r="H58" i="38"/>
  <c r="H59" i="38"/>
  <c r="H4" i="38"/>
  <c r="D60" i="38"/>
  <c r="F31" i="43" l="1"/>
  <c r="E6" i="22" l="1"/>
  <c r="E7" i="22"/>
  <c r="E8" i="22"/>
  <c r="E9" i="22"/>
  <c r="E10" i="22"/>
  <c r="E11" i="22"/>
  <c r="E12" i="22"/>
  <c r="E13" i="22"/>
  <c r="E14" i="22"/>
  <c r="E15" i="22"/>
  <c r="E16" i="22"/>
  <c r="E5" i="22"/>
  <c r="E6" i="21"/>
  <c r="E7" i="21"/>
  <c r="E8" i="21"/>
  <c r="E9" i="21"/>
  <c r="E10" i="21"/>
  <c r="E11" i="21"/>
  <c r="E12" i="21"/>
  <c r="E13" i="21"/>
  <c r="E14" i="21"/>
  <c r="E15" i="21"/>
  <c r="E16" i="21"/>
  <c r="E5" i="21"/>
  <c r="E7" i="20"/>
  <c r="E8" i="20"/>
  <c r="E9" i="20"/>
  <c r="E10" i="20"/>
  <c r="E11" i="20"/>
  <c r="E12" i="20"/>
  <c r="E13" i="20"/>
  <c r="E14" i="20"/>
  <c r="E15" i="20"/>
  <c r="E16" i="20"/>
  <c r="E17" i="20"/>
  <c r="E18" i="20"/>
  <c r="E19" i="20"/>
  <c r="E20" i="20"/>
  <c r="E6" i="20"/>
  <c r="E6" i="32"/>
  <c r="E7" i="32"/>
  <c r="E8" i="32"/>
  <c r="E9" i="32"/>
  <c r="E10" i="32"/>
  <c r="E5" i="32"/>
  <c r="E11" i="52"/>
  <c r="E12" i="52"/>
  <c r="E13" i="52"/>
  <c r="E14" i="52"/>
  <c r="E15" i="52"/>
  <c r="E16" i="52"/>
  <c r="E17" i="52"/>
  <c r="E18" i="52"/>
  <c r="E19" i="52"/>
  <c r="E20" i="52"/>
  <c r="E21" i="52"/>
  <c r="E10" i="52"/>
  <c r="E8" i="30"/>
  <c r="E9" i="30"/>
  <c r="E10" i="30"/>
  <c r="E11" i="30"/>
  <c r="E12" i="30"/>
  <c r="E13" i="30"/>
  <c r="E14" i="30"/>
  <c r="E15" i="30"/>
  <c r="E16" i="30"/>
  <c r="E7" i="30"/>
  <c r="E8" i="53"/>
  <c r="E9" i="53"/>
  <c r="E10" i="53"/>
  <c r="E11" i="53"/>
  <c r="E12" i="53"/>
  <c r="E13" i="53"/>
  <c r="E14" i="53"/>
  <c r="E15" i="53"/>
  <c r="E16" i="53"/>
  <c r="E7" i="53"/>
  <c r="E10" i="51"/>
  <c r="E11" i="51"/>
  <c r="E12" i="51"/>
  <c r="E13" i="51"/>
  <c r="E14" i="51"/>
  <c r="E15" i="51"/>
  <c r="E16" i="51"/>
  <c r="E17" i="51"/>
  <c r="E18" i="51"/>
  <c r="E9" i="51"/>
  <c r="E10" i="50"/>
  <c r="E11" i="50"/>
  <c r="E12" i="50"/>
  <c r="E13" i="50"/>
  <c r="E14" i="50"/>
  <c r="E15" i="50"/>
  <c r="E16" i="50"/>
  <c r="E17" i="50"/>
  <c r="E18" i="50"/>
  <c r="E9" i="50"/>
  <c r="E11" i="48"/>
  <c r="E12" i="48"/>
  <c r="E13" i="48"/>
  <c r="E14" i="48"/>
  <c r="E15" i="48"/>
  <c r="E16" i="48"/>
  <c r="E17" i="48"/>
  <c r="E18" i="48"/>
  <c r="E19" i="48"/>
  <c r="E20" i="48"/>
  <c r="E10" i="48"/>
  <c r="E12" i="47"/>
  <c r="E13" i="47"/>
  <c r="E14" i="47"/>
  <c r="E15" i="47"/>
  <c r="E16" i="47"/>
  <c r="E17" i="47"/>
  <c r="E18" i="47"/>
  <c r="E19" i="47"/>
  <c r="E20" i="47"/>
  <c r="E11" i="47"/>
  <c r="E12" i="46"/>
  <c r="E13" i="46"/>
  <c r="E14" i="46"/>
  <c r="E15" i="46"/>
  <c r="E16" i="46"/>
  <c r="E17" i="46"/>
  <c r="E18" i="46"/>
  <c r="E19" i="46"/>
  <c r="E20" i="46"/>
  <c r="E11" i="46"/>
  <c r="E12" i="45" l="1"/>
  <c r="E13" i="45"/>
  <c r="E14" i="45"/>
  <c r="E15" i="45"/>
  <c r="E16" i="45"/>
  <c r="E17" i="45"/>
  <c r="E18" i="45"/>
  <c r="E19" i="45"/>
  <c r="E20" i="45"/>
  <c r="E11" i="45"/>
  <c r="E18" i="44"/>
  <c r="E19" i="44"/>
  <c r="E20" i="44"/>
  <c r="E21" i="44"/>
  <c r="E22" i="44"/>
  <c r="E23" i="44"/>
  <c r="E24" i="44"/>
  <c r="E25" i="44"/>
  <c r="E26" i="44"/>
  <c r="E27" i="44"/>
  <c r="E28" i="44"/>
  <c r="E17" i="44"/>
  <c r="E18" i="43"/>
  <c r="E19" i="43"/>
  <c r="E20" i="43"/>
  <c r="E21" i="43"/>
  <c r="E22" i="43"/>
  <c r="E23" i="43"/>
  <c r="E24" i="43"/>
  <c r="E25" i="43"/>
  <c r="E26" i="43"/>
  <c r="E27" i="43"/>
  <c r="E28" i="43"/>
  <c r="E17" i="43"/>
  <c r="E15" i="42"/>
  <c r="E16" i="42"/>
  <c r="E17" i="42"/>
  <c r="E18" i="42"/>
  <c r="E19" i="42"/>
  <c r="E20" i="42"/>
  <c r="E21" i="42"/>
  <c r="E22" i="42"/>
  <c r="E23" i="42"/>
  <c r="E24" i="42"/>
  <c r="E25" i="42"/>
  <c r="E26" i="42"/>
  <c r="E27" i="42"/>
  <c r="E14" i="42"/>
  <c r="E18" i="41"/>
  <c r="E19" i="41"/>
  <c r="E20" i="41"/>
  <c r="E21" i="41"/>
  <c r="E22" i="41"/>
  <c r="E23" i="41"/>
  <c r="E24" i="41"/>
  <c r="E25" i="41"/>
  <c r="E26" i="41"/>
  <c r="E27" i="41"/>
  <c r="E28" i="41"/>
  <c r="E29" i="41"/>
  <c r="E30" i="41"/>
  <c r="E31" i="41"/>
  <c r="E32" i="41"/>
  <c r="E33" i="41"/>
  <c r="E34" i="41"/>
  <c r="E17" i="41"/>
  <c r="E20" i="40"/>
  <c r="E21" i="40"/>
  <c r="E22" i="40"/>
  <c r="E23" i="40"/>
  <c r="E24" i="40"/>
  <c r="E25" i="40"/>
  <c r="E26" i="40"/>
  <c r="E27" i="40"/>
  <c r="E28" i="40"/>
  <c r="E29" i="40"/>
  <c r="E30" i="40"/>
  <c r="E31" i="40"/>
  <c r="E32" i="40"/>
  <c r="E33" i="40"/>
  <c r="E34" i="40"/>
  <c r="E19" i="40"/>
  <c r="E5" i="25"/>
  <c r="E12" i="24"/>
  <c r="E13" i="24"/>
  <c r="E14" i="24"/>
  <c r="E15" i="24"/>
  <c r="E16" i="24"/>
  <c r="E17" i="24"/>
  <c r="E18" i="24"/>
  <c r="E19" i="24"/>
  <c r="E11" i="24"/>
  <c r="F6" i="20" l="1"/>
  <c r="F17" i="53" l="1"/>
  <c r="G17" i="53" s="1"/>
  <c r="C17" i="53"/>
  <c r="G16" i="53"/>
  <c r="G15" i="53"/>
  <c r="G14" i="53"/>
  <c r="G13" i="53"/>
  <c r="G12" i="53"/>
  <c r="G11" i="53"/>
  <c r="G10" i="53"/>
  <c r="G9" i="53"/>
  <c r="G8" i="53"/>
  <c r="G7" i="53"/>
  <c r="G6" i="53"/>
  <c r="G5" i="53"/>
  <c r="G4" i="53"/>
  <c r="C22" i="52"/>
  <c r="G21" i="52"/>
  <c r="G20" i="52"/>
  <c r="G19" i="52"/>
  <c r="F19" i="52"/>
  <c r="G18" i="52"/>
  <c r="F17" i="52"/>
  <c r="G17" i="52" s="1"/>
  <c r="F16" i="52"/>
  <c r="G16" i="52" s="1"/>
  <c r="F15" i="52"/>
  <c r="G15" i="52" s="1"/>
  <c r="F14" i="52"/>
  <c r="G14" i="52" s="1"/>
  <c r="F13" i="52"/>
  <c r="G13" i="52" s="1"/>
  <c r="F12" i="52"/>
  <c r="G12" i="52" s="1"/>
  <c r="F11" i="52"/>
  <c r="G11" i="52" s="1"/>
  <c r="F10" i="52"/>
  <c r="G10" i="52" s="1"/>
  <c r="F9" i="52"/>
  <c r="G9" i="52" s="1"/>
  <c r="G8" i="52"/>
  <c r="F7" i="52"/>
  <c r="G7" i="52" s="1"/>
  <c r="G5" i="52"/>
  <c r="F19" i="51"/>
  <c r="G19" i="51" s="1"/>
  <c r="C19" i="51"/>
  <c r="G18" i="51"/>
  <c r="G17" i="51"/>
  <c r="G16" i="51"/>
  <c r="G15" i="51"/>
  <c r="G14" i="51"/>
  <c r="G13" i="51"/>
  <c r="G12" i="51"/>
  <c r="G11" i="51"/>
  <c r="G10" i="51"/>
  <c r="G9" i="51"/>
  <c r="G8" i="51"/>
  <c r="G7" i="51"/>
  <c r="G6" i="51"/>
  <c r="G5" i="51"/>
  <c r="G4" i="51"/>
  <c r="F22" i="52" l="1"/>
  <c r="G22" i="52" s="1"/>
  <c r="G6" i="52"/>
  <c r="F19" i="50"/>
  <c r="G19" i="50" s="1"/>
  <c r="C19" i="50"/>
  <c r="G18" i="50"/>
  <c r="G17" i="50"/>
  <c r="G16" i="50"/>
  <c r="G15" i="50"/>
  <c r="G14" i="50"/>
  <c r="G13" i="50"/>
  <c r="G12" i="50"/>
  <c r="G11" i="50"/>
  <c r="G10" i="50"/>
  <c r="G9" i="50"/>
  <c r="G8" i="50"/>
  <c r="G7" i="50"/>
  <c r="G6" i="50"/>
  <c r="G5" i="50"/>
  <c r="G4" i="50"/>
  <c r="G15" i="48" l="1"/>
  <c r="G16" i="48"/>
  <c r="F21" i="48" l="1"/>
  <c r="C21" i="48"/>
  <c r="G20" i="48"/>
  <c r="G19" i="48"/>
  <c r="G18" i="48"/>
  <c r="G17" i="48"/>
  <c r="G14" i="48"/>
  <c r="G13" i="48"/>
  <c r="G12" i="48"/>
  <c r="G11" i="48"/>
  <c r="G10" i="48"/>
  <c r="G9" i="48"/>
  <c r="G8" i="48"/>
  <c r="G7" i="48"/>
  <c r="G6" i="48"/>
  <c r="G5" i="48"/>
  <c r="G21" i="48" l="1"/>
  <c r="G21" i="47"/>
  <c r="G20" i="47"/>
  <c r="G19" i="47"/>
  <c r="G18" i="47"/>
  <c r="G17" i="47"/>
  <c r="G16" i="47"/>
  <c r="G15" i="47"/>
  <c r="G14" i="47"/>
  <c r="G13" i="47"/>
  <c r="G12" i="47"/>
  <c r="G11" i="47"/>
  <c r="G10" i="47"/>
  <c r="G9" i="47"/>
  <c r="G8" i="47"/>
  <c r="G7" i="47"/>
  <c r="G6" i="47"/>
  <c r="G5" i="47"/>
  <c r="F21" i="46"/>
  <c r="G21" i="46" s="1"/>
  <c r="C21" i="46"/>
  <c r="G20" i="46"/>
  <c r="G19" i="46"/>
  <c r="G18" i="46"/>
  <c r="G17" i="46"/>
  <c r="G16" i="46"/>
  <c r="G15" i="46"/>
  <c r="G14" i="46"/>
  <c r="G13" i="46"/>
  <c r="G12" i="46"/>
  <c r="G11" i="46"/>
  <c r="G10" i="46"/>
  <c r="G9" i="46"/>
  <c r="G8" i="46"/>
  <c r="G7" i="46"/>
  <c r="G6" i="46"/>
  <c r="G5" i="46"/>
  <c r="G23" i="45"/>
  <c r="G20" i="45"/>
  <c r="G19" i="45"/>
  <c r="G18" i="45"/>
  <c r="G17" i="45"/>
  <c r="G16" i="45"/>
  <c r="G15" i="45"/>
  <c r="G14" i="45"/>
  <c r="G13" i="45"/>
  <c r="G12" i="45"/>
  <c r="G11" i="45"/>
  <c r="G10" i="45"/>
  <c r="G9" i="45"/>
  <c r="G8" i="45"/>
  <c r="G7" i="45"/>
  <c r="G6" i="45"/>
  <c r="G5" i="45"/>
  <c r="G31" i="44"/>
  <c r="C31" i="44"/>
  <c r="G28" i="44"/>
  <c r="G27" i="44"/>
  <c r="G26" i="44"/>
  <c r="G25" i="44"/>
  <c r="G24" i="44"/>
  <c r="G23" i="44"/>
  <c r="G22" i="44"/>
  <c r="G21" i="44"/>
  <c r="G20" i="44"/>
  <c r="G19" i="44"/>
  <c r="G18" i="44"/>
  <c r="G17" i="44"/>
  <c r="G16" i="44"/>
  <c r="G15" i="44"/>
  <c r="G14" i="44"/>
  <c r="G13" i="44"/>
  <c r="G12" i="44"/>
  <c r="G11" i="44"/>
  <c r="G10" i="44"/>
  <c r="G9" i="44"/>
  <c r="G8" i="44"/>
  <c r="G7" i="44"/>
  <c r="G6" i="44"/>
  <c r="G5" i="44"/>
  <c r="G31" i="43"/>
  <c r="C31" i="43"/>
  <c r="G28" i="43"/>
  <c r="G27" i="43"/>
  <c r="G26" i="43"/>
  <c r="G25" i="43"/>
  <c r="G24" i="43"/>
  <c r="G23" i="43"/>
  <c r="G22" i="43"/>
  <c r="G21" i="43"/>
  <c r="G20" i="43"/>
  <c r="G19" i="43"/>
  <c r="G18" i="43"/>
  <c r="G17" i="43"/>
  <c r="G16" i="43"/>
  <c r="G15" i="43"/>
  <c r="G14" i="43"/>
  <c r="G13" i="43"/>
  <c r="G12" i="43"/>
  <c r="G11" i="43"/>
  <c r="G10" i="43"/>
  <c r="G9" i="43"/>
  <c r="G8" i="43"/>
  <c r="G7" i="43"/>
  <c r="G6" i="43"/>
  <c r="G5" i="43"/>
  <c r="F28" i="42"/>
  <c r="G28" i="42" s="1"/>
  <c r="D28" i="42"/>
  <c r="C28" i="42"/>
  <c r="G27" i="42"/>
  <c r="G26" i="42"/>
  <c r="G25" i="42"/>
  <c r="G24" i="42"/>
  <c r="G23" i="42"/>
  <c r="G22" i="42"/>
  <c r="G21" i="42"/>
  <c r="G20" i="42"/>
  <c r="G19" i="42"/>
  <c r="G18" i="42"/>
  <c r="G17" i="42"/>
  <c r="G16" i="42"/>
  <c r="G15" i="42"/>
  <c r="G14" i="42"/>
  <c r="G13" i="42"/>
  <c r="G12" i="42"/>
  <c r="G11" i="42"/>
  <c r="G10" i="42"/>
  <c r="G9" i="42"/>
  <c r="G8" i="42"/>
  <c r="G7" i="42"/>
  <c r="G6" i="42"/>
  <c r="G5" i="42"/>
  <c r="G4" i="42"/>
  <c r="F35" i="41"/>
  <c r="G35" i="41" s="1"/>
  <c r="C35" i="41"/>
  <c r="G34" i="41"/>
  <c r="G33" i="41"/>
  <c r="G32" i="41"/>
  <c r="G31" i="41"/>
  <c r="G30" i="41"/>
  <c r="G29" i="41"/>
  <c r="G28" i="41"/>
  <c r="G27" i="41"/>
  <c r="G26" i="41"/>
  <c r="G25" i="41"/>
  <c r="G24" i="41"/>
  <c r="G23" i="41"/>
  <c r="G22" i="41"/>
  <c r="G21" i="41"/>
  <c r="G20" i="41"/>
  <c r="G19" i="41"/>
  <c r="G18" i="41"/>
  <c r="G17" i="41"/>
  <c r="G16" i="41"/>
  <c r="G15" i="41"/>
  <c r="G14" i="41"/>
  <c r="G13" i="41"/>
  <c r="G12" i="41"/>
  <c r="G11" i="41"/>
  <c r="G10" i="41"/>
  <c r="G9" i="41"/>
  <c r="G8" i="41"/>
  <c r="G7" i="41"/>
  <c r="G6" i="41"/>
  <c r="G5" i="41"/>
  <c r="G4" i="41"/>
  <c r="F35" i="40"/>
  <c r="C35" i="40"/>
  <c r="G34" i="40"/>
  <c r="G33" i="40"/>
  <c r="G32" i="40"/>
  <c r="G31" i="40"/>
  <c r="G30" i="40"/>
  <c r="G29" i="40"/>
  <c r="G28" i="40"/>
  <c r="G27" i="40"/>
  <c r="G26" i="40"/>
  <c r="G25" i="40"/>
  <c r="G24" i="40"/>
  <c r="G23" i="40"/>
  <c r="G22" i="40"/>
  <c r="G21" i="40"/>
  <c r="G20" i="40"/>
  <c r="G19" i="40"/>
  <c r="G18" i="40"/>
  <c r="G17" i="40"/>
  <c r="G16" i="40"/>
  <c r="G15" i="40"/>
  <c r="G14" i="40"/>
  <c r="G13" i="40"/>
  <c r="G12" i="40"/>
  <c r="G11" i="40"/>
  <c r="G10" i="40"/>
  <c r="G9" i="40"/>
  <c r="G8" i="40"/>
  <c r="G7" i="40"/>
  <c r="G6" i="40"/>
  <c r="G5" i="40"/>
  <c r="G4" i="40"/>
  <c r="G52" i="39"/>
  <c r="D52" i="39"/>
  <c r="H51" i="39"/>
  <c r="F51" i="39"/>
  <c r="H50" i="39"/>
  <c r="E50" i="39"/>
  <c r="F50" i="39" s="1"/>
  <c r="H49" i="39"/>
  <c r="F49" i="39"/>
  <c r="H48" i="39"/>
  <c r="F48" i="39"/>
  <c r="H47" i="39"/>
  <c r="F47" i="39"/>
  <c r="H46" i="39"/>
  <c r="E46" i="39"/>
  <c r="F46" i="39" s="1"/>
  <c r="H45" i="39"/>
  <c r="F45" i="39"/>
  <c r="H44" i="39"/>
  <c r="F44" i="39"/>
  <c r="H43" i="39"/>
  <c r="F43" i="39"/>
  <c r="H42" i="39"/>
  <c r="F42" i="39"/>
  <c r="H41" i="39"/>
  <c r="F41" i="39"/>
  <c r="H21" i="39"/>
  <c r="F21" i="39"/>
  <c r="H20" i="39"/>
  <c r="F20" i="39"/>
  <c r="H40" i="39"/>
  <c r="F40" i="39"/>
  <c r="H39" i="39"/>
  <c r="F39" i="39"/>
  <c r="H38" i="39"/>
  <c r="F38" i="39"/>
  <c r="H37" i="39"/>
  <c r="F37" i="39"/>
  <c r="H36" i="39"/>
  <c r="E36" i="39"/>
  <c r="F36" i="39" s="1"/>
  <c r="H35" i="39"/>
  <c r="E35" i="39"/>
  <c r="F35" i="39" s="1"/>
  <c r="H34" i="39"/>
  <c r="E34" i="39"/>
  <c r="F34" i="39" s="1"/>
  <c r="H33" i="39"/>
  <c r="E33" i="39"/>
  <c r="F33" i="39" s="1"/>
  <c r="H32" i="39"/>
  <c r="E32" i="39"/>
  <c r="F32" i="39" s="1"/>
  <c r="H31" i="39"/>
  <c r="E31" i="39"/>
  <c r="F31" i="39" s="1"/>
  <c r="H30" i="39"/>
  <c r="E30" i="39"/>
  <c r="F30" i="39" s="1"/>
  <c r="H29" i="39"/>
  <c r="E29" i="39"/>
  <c r="F29" i="39" s="1"/>
  <c r="H28" i="39"/>
  <c r="F28" i="39"/>
  <c r="H27" i="39"/>
  <c r="E27" i="39"/>
  <c r="F27" i="39" s="1"/>
  <c r="H26" i="39"/>
  <c r="F26" i="39"/>
  <c r="H25" i="39"/>
  <c r="E25" i="39"/>
  <c r="F25" i="39" s="1"/>
  <c r="H24" i="39"/>
  <c r="F24" i="39"/>
  <c r="H23" i="39"/>
  <c r="F23" i="39"/>
  <c r="H22" i="39"/>
  <c r="F22" i="39"/>
  <c r="H19" i="39"/>
  <c r="H18" i="39"/>
  <c r="H17" i="39"/>
  <c r="H16" i="39"/>
  <c r="H15" i="39"/>
  <c r="H14" i="39"/>
  <c r="H13" i="39"/>
  <c r="H12" i="39"/>
  <c r="H11" i="39"/>
  <c r="H10" i="39"/>
  <c r="H9" i="39"/>
  <c r="H8" i="39"/>
  <c r="H7" i="39"/>
  <c r="H6" i="39"/>
  <c r="H5" i="37"/>
  <c r="H6" i="37"/>
  <c r="H7" i="37"/>
  <c r="H8" i="37"/>
  <c r="H9" i="37"/>
  <c r="H10" i="37"/>
  <c r="H11" i="37"/>
  <c r="H12" i="37"/>
  <c r="H13" i="37"/>
  <c r="H14" i="37"/>
  <c r="H15" i="37"/>
  <c r="H16" i="37"/>
  <c r="H17" i="37"/>
  <c r="H18" i="37"/>
  <c r="H19" i="37"/>
  <c r="H20" i="37"/>
  <c r="H21" i="37"/>
  <c r="H22" i="37"/>
  <c r="H23" i="37"/>
  <c r="F24" i="37"/>
  <c r="H24" i="37"/>
  <c r="H25" i="37"/>
  <c r="F26" i="37"/>
  <c r="H26" i="37"/>
  <c r="F27" i="37"/>
  <c r="H27" i="37"/>
  <c r="F28" i="37"/>
  <c r="H28" i="37"/>
  <c r="F29" i="37"/>
  <c r="H29" i="37"/>
  <c r="F30" i="37"/>
  <c r="H30" i="37"/>
  <c r="F31" i="37"/>
  <c r="H31" i="37"/>
  <c r="F32" i="37"/>
  <c r="H32" i="37"/>
  <c r="F33" i="37"/>
  <c r="H33" i="37"/>
  <c r="F34" i="37"/>
  <c r="H34" i="37"/>
  <c r="F35" i="37"/>
  <c r="H35" i="37"/>
  <c r="F36" i="37"/>
  <c r="H36" i="37"/>
  <c r="F37" i="37"/>
  <c r="H37" i="37"/>
  <c r="F38" i="37"/>
  <c r="H38" i="37"/>
  <c r="F39" i="37"/>
  <c r="H39" i="37"/>
  <c r="F40" i="37"/>
  <c r="H40" i="37"/>
  <c r="F41" i="37"/>
  <c r="H41" i="37"/>
  <c r="F42" i="37"/>
  <c r="H42" i="37"/>
  <c r="F43" i="37"/>
  <c r="H43" i="37"/>
  <c r="F44" i="37"/>
  <c r="H44" i="37"/>
  <c r="F45" i="37"/>
  <c r="H45" i="37"/>
  <c r="F46" i="37"/>
  <c r="H46" i="37"/>
  <c r="F47" i="37"/>
  <c r="H47" i="37"/>
  <c r="F48" i="37"/>
  <c r="H48" i="37"/>
  <c r="F49" i="37"/>
  <c r="H49" i="37"/>
  <c r="F50" i="37"/>
  <c r="H50" i="37"/>
  <c r="F51" i="37"/>
  <c r="H51" i="37"/>
  <c r="F52" i="37"/>
  <c r="H52" i="37"/>
  <c r="F53" i="37"/>
  <c r="H53" i="37"/>
  <c r="F54" i="37"/>
  <c r="H54" i="37"/>
  <c r="F55" i="37"/>
  <c r="H55" i="37"/>
  <c r="F56" i="37"/>
  <c r="H56" i="37"/>
  <c r="F57" i="37"/>
  <c r="H57" i="37"/>
  <c r="F58" i="37"/>
  <c r="H58" i="37"/>
  <c r="F59" i="37"/>
  <c r="H59" i="37"/>
  <c r="F60" i="37"/>
  <c r="H60" i="37"/>
  <c r="F61" i="37"/>
  <c r="H61" i="37"/>
  <c r="F62" i="37"/>
  <c r="H62" i="37"/>
  <c r="F63" i="37"/>
  <c r="H63" i="37"/>
  <c r="F64" i="37"/>
  <c r="H64" i="37"/>
  <c r="F65" i="37"/>
  <c r="H65" i="37"/>
  <c r="F66" i="37"/>
  <c r="H66" i="37"/>
  <c r="F67" i="37"/>
  <c r="H67" i="37"/>
  <c r="F68" i="37"/>
  <c r="H68" i="37"/>
  <c r="F69" i="37"/>
  <c r="H69" i="37"/>
  <c r="F70" i="37"/>
  <c r="H70" i="37"/>
  <c r="F71" i="37"/>
  <c r="H71" i="37"/>
  <c r="F72" i="37"/>
  <c r="H72" i="37"/>
  <c r="F73" i="37"/>
  <c r="H73" i="37"/>
  <c r="F74" i="37"/>
  <c r="H74" i="37"/>
  <c r="F75" i="37"/>
  <c r="H75" i="37"/>
  <c r="D76" i="37"/>
  <c r="G76" i="37"/>
  <c r="H76" i="37" s="1"/>
  <c r="H52" i="39" l="1"/>
  <c r="G35" i="40"/>
  <c r="F52" i="39"/>
  <c r="F4" i="34" l="1"/>
  <c r="F5" i="34"/>
  <c r="F6" i="34"/>
  <c r="F7" i="34"/>
  <c r="F8" i="34"/>
  <c r="F9" i="34"/>
  <c r="F10" i="34"/>
  <c r="C11" i="34"/>
  <c r="E11" i="34"/>
  <c r="F6" i="33"/>
  <c r="H6" i="33"/>
  <c r="F7" i="33"/>
  <c r="H7" i="33"/>
  <c r="F8" i="33"/>
  <c r="H8" i="33"/>
  <c r="F9" i="33"/>
  <c r="H9" i="33"/>
  <c r="F10" i="33"/>
  <c r="H10" i="33"/>
  <c r="G11" i="33"/>
  <c r="H11" i="33" s="1"/>
  <c r="G4" i="32"/>
  <c r="G5" i="32"/>
  <c r="G6" i="32"/>
  <c r="G7" i="32"/>
  <c r="G8" i="32"/>
  <c r="G9" i="32"/>
  <c r="G10" i="32"/>
  <c r="C11" i="32"/>
  <c r="F11" i="32"/>
  <c r="G11" i="32" s="1"/>
  <c r="G4" i="30"/>
  <c r="G5" i="30"/>
  <c r="G6" i="30"/>
  <c r="G7" i="30"/>
  <c r="G8" i="30"/>
  <c r="G9" i="30"/>
  <c r="G10" i="30"/>
  <c r="G11" i="30"/>
  <c r="G12" i="30"/>
  <c r="G13" i="30"/>
  <c r="G14" i="30"/>
  <c r="G15" i="30"/>
  <c r="G16" i="30"/>
  <c r="C17" i="30"/>
  <c r="F17" i="30"/>
  <c r="G17" i="30" s="1"/>
  <c r="F5" i="26"/>
  <c r="F6" i="26"/>
  <c r="F7" i="26"/>
  <c r="F8" i="26"/>
  <c r="F9" i="26"/>
  <c r="F10" i="26"/>
  <c r="F11" i="26"/>
  <c r="F12" i="26"/>
  <c r="F13" i="26"/>
  <c r="F14" i="26"/>
  <c r="F15" i="26"/>
  <c r="F16" i="26"/>
  <c r="E17" i="26"/>
  <c r="F17" i="26"/>
  <c r="G4" i="25"/>
  <c r="G5" i="25"/>
  <c r="C6" i="25"/>
  <c r="D6" i="25"/>
  <c r="F6" i="25"/>
  <c r="G6" i="25" s="1"/>
  <c r="G4" i="24"/>
  <c r="G5" i="24"/>
  <c r="G6" i="24"/>
  <c r="G7" i="24"/>
  <c r="G8" i="24"/>
  <c r="G9" i="24"/>
  <c r="G10" i="24"/>
  <c r="G11" i="24"/>
  <c r="G12" i="24"/>
  <c r="G13" i="24"/>
  <c r="G14" i="24"/>
  <c r="G15" i="24"/>
  <c r="G16" i="24"/>
  <c r="G17" i="24"/>
  <c r="G18" i="24"/>
  <c r="G19" i="24"/>
  <c r="C20" i="24"/>
  <c r="G20" i="24" s="1"/>
  <c r="F20" i="24"/>
  <c r="G4" i="22"/>
  <c r="G5" i="22"/>
  <c r="G6" i="22"/>
  <c r="G7" i="22"/>
  <c r="G8" i="22"/>
  <c r="G9" i="22"/>
  <c r="G10" i="22"/>
  <c r="G11" i="22"/>
  <c r="G12" i="22"/>
  <c r="G13" i="22"/>
  <c r="G14" i="22"/>
  <c r="G15" i="22"/>
  <c r="G16" i="22"/>
  <c r="C17" i="22"/>
  <c r="F17" i="22"/>
  <c r="G17" i="22" s="1"/>
  <c r="G4" i="21"/>
  <c r="G5" i="21"/>
  <c r="G6" i="21"/>
  <c r="G7" i="21"/>
  <c r="G8" i="21"/>
  <c r="G9" i="21"/>
  <c r="G10" i="21"/>
  <c r="G11" i="21"/>
  <c r="G12" i="21"/>
  <c r="G13" i="21"/>
  <c r="G14" i="21"/>
  <c r="G15" i="21"/>
  <c r="G16" i="21"/>
  <c r="C17" i="21"/>
  <c r="F17" i="21"/>
  <c r="G17" i="21" s="1"/>
  <c r="G4" i="20"/>
  <c r="G5" i="20"/>
  <c r="G6" i="20"/>
  <c r="G7" i="20"/>
  <c r="G8" i="20"/>
  <c r="G9" i="20"/>
  <c r="G10" i="20"/>
  <c r="G11" i="20"/>
  <c r="G12" i="20"/>
  <c r="G13" i="20"/>
  <c r="G14" i="20"/>
  <c r="G15" i="20"/>
  <c r="G16" i="20"/>
  <c r="G17" i="20"/>
  <c r="G18" i="20"/>
  <c r="G19" i="20"/>
  <c r="G20" i="20"/>
  <c r="C21" i="20"/>
  <c r="F21" i="20"/>
  <c r="G21" i="20" s="1"/>
  <c r="F11" i="34" l="1"/>
</calcChain>
</file>

<file path=xl/sharedStrings.xml><?xml version="1.0" encoding="utf-8"?>
<sst xmlns="http://schemas.openxmlformats.org/spreadsheetml/2006/main" count="1322" uniqueCount="554">
  <si>
    <t>TOTAL</t>
  </si>
  <si>
    <t>Chauffeur Liaison</t>
  </si>
  <si>
    <t>Chauffeur ACCC</t>
  </si>
  <si>
    <t>Chauffeur</t>
  </si>
  <si>
    <t>Chef de bureau chargé des opérations de recouvrement de créances</t>
  </si>
  <si>
    <t>Chargé des opérations de recouvrement de créances</t>
  </si>
  <si>
    <t>Chargé des mains levées d'hypothèque</t>
  </si>
  <si>
    <t>Chef de service Recouvrement contentieux</t>
  </si>
  <si>
    <t>Service Recouvrement contentieux</t>
  </si>
  <si>
    <t>Chargé du recouvrement des produits des amendes forfaitaires</t>
  </si>
  <si>
    <t>Chargé du recouvrement des amendes et pénalités</t>
  </si>
  <si>
    <t>Chef de service Recouvrement des Pénalités et Amendes</t>
  </si>
  <si>
    <t>Service Recouvrement des Pénalités et Amendes</t>
  </si>
  <si>
    <t>Gestionnaire des dossiers de recouvrement amiable</t>
  </si>
  <si>
    <t>Chef de service Amiable</t>
  </si>
  <si>
    <t>Service Amiable</t>
  </si>
  <si>
    <t>Caissier Auxiliaire chargé des Structures SONARECI, BFA et ex EECI</t>
  </si>
  <si>
    <t>Caissier Auxiliaire chargé des Structures SOGEFIHA, Fonds sociaux et opérations Etat</t>
  </si>
  <si>
    <t>Caissier Auxiliaire chargé des Structures BNI et SFD</t>
  </si>
  <si>
    <t>Caissier Principal</t>
  </si>
  <si>
    <t>Service Caisse</t>
  </si>
  <si>
    <t>Chargé  Dénouement, Apurement et Qualité Comptable</t>
  </si>
  <si>
    <t>Chef de service  Dénouement, Apurement et Qualité Comptable</t>
  </si>
  <si>
    <t>Service Dénouement, Apurement et Qualité Comptable</t>
  </si>
  <si>
    <t>Chargé du suivi bancaire</t>
  </si>
  <si>
    <t>Chargé de la Comptabilité Privée des Structures en liquidation et des Créances cédées</t>
  </si>
  <si>
    <t>Chef de service Comptabilité Privée des Structures en liquidation et des Créances cédées</t>
  </si>
  <si>
    <t>Service Comptabilité Privée des Structures en liquidation et des Créances cédées</t>
  </si>
  <si>
    <t>Agent en charge du remboursement des trop perçus et du retrait des chèques dans les banques</t>
  </si>
  <si>
    <t>Agent en charge du remboursement des trop perçus</t>
  </si>
  <si>
    <t>Assistant du Chef de service</t>
  </si>
  <si>
    <t>Chef de service Comptabilité Etat</t>
  </si>
  <si>
    <t>Service Comptabilité Etat</t>
  </si>
  <si>
    <t>Chargé de la gestion de l'ascenseur</t>
  </si>
  <si>
    <t>Chargé de la sécurité et de l'hygiène</t>
  </si>
  <si>
    <t>Chargé de la coordination des travaux du service</t>
  </si>
  <si>
    <t>Chargé de la sécurité et de la gestion des véhicules</t>
  </si>
  <si>
    <t>Chargé de la sécurité</t>
  </si>
  <si>
    <t>Chargé du suivi des travaux en bâtiment</t>
  </si>
  <si>
    <t>Chargé de l'exécution des contrats</t>
  </si>
  <si>
    <t>Chargé de l'hygiène et de la gestion de la salle de conférence</t>
  </si>
  <si>
    <t>Chef de service  Technique</t>
  </si>
  <si>
    <t>Service Technique</t>
  </si>
  <si>
    <t>Chargé du traitement des dossiers de demande d'arrêté de concession définitive</t>
  </si>
  <si>
    <t>Chargé du traitement des demandes d'opposition</t>
  </si>
  <si>
    <t>Chargé du traitement des demandes d'informations</t>
  </si>
  <si>
    <t>Chargé du traitement des demandes de parcelle</t>
  </si>
  <si>
    <t>Chargé du traitement des attestations de mutation</t>
  </si>
  <si>
    <t>Chargé du traitement des actes de vente</t>
  </si>
  <si>
    <t>Chargé de la création du répertoire des biens de l'ACCC</t>
  </si>
  <si>
    <t>Chef de service  Patrimoine</t>
  </si>
  <si>
    <t>Service Patrimoine</t>
  </si>
  <si>
    <t>Chargé de la localisation des débiteurs et du patrimoine</t>
  </si>
  <si>
    <t>Chargé de la signification et de la notification des actes de recouvrement</t>
  </si>
  <si>
    <t>Chef de service Brigade Mobile</t>
  </si>
  <si>
    <t>Service Brigade Mobile</t>
  </si>
  <si>
    <t>Chargé d'Etudes des Systèmes Financiers décentralisés</t>
  </si>
  <si>
    <t>Chargé d'Etudes juridiques</t>
  </si>
  <si>
    <t>Assistant juridique</t>
  </si>
  <si>
    <t>Chef de service Juridique</t>
  </si>
  <si>
    <t>Service Juridique</t>
  </si>
  <si>
    <t>Chargé du traitement informatique et de la Paie</t>
  </si>
  <si>
    <t>chargé d'assistance aux utilisateurs et dépannage des outils informatiques</t>
  </si>
  <si>
    <t>Chef de service  Informatique</t>
  </si>
  <si>
    <t>Service Informatique</t>
  </si>
  <si>
    <t>Chargé des Statistiques</t>
  </si>
  <si>
    <t>Chef de service Statistiques</t>
  </si>
  <si>
    <t>Service Statistiques</t>
  </si>
  <si>
    <t>Chargé des moyens généraux</t>
  </si>
  <si>
    <t>Chef de service Moyens Généraux</t>
  </si>
  <si>
    <t>Service Moyens Généraux</t>
  </si>
  <si>
    <t>chargé de la planification et du contrôle des effectifs</t>
  </si>
  <si>
    <t>Chargé de l'Administration du personnel et de la formation</t>
  </si>
  <si>
    <t>Chargé des relations sociales et la gestion des carrières</t>
  </si>
  <si>
    <t xml:space="preserve">Chef de service Ressources Humaines </t>
  </si>
  <si>
    <t xml:space="preserve">Service Ressources Humaines </t>
  </si>
  <si>
    <t>Chef de service Ecoute Clients et Communication</t>
  </si>
  <si>
    <t>Service Ecoute Clients et Communication</t>
  </si>
  <si>
    <t xml:space="preserve">Chargé Qualité et Contrôle Interne </t>
  </si>
  <si>
    <t xml:space="preserve">Chef de service Qualité et Contrôle Interne </t>
  </si>
  <si>
    <t xml:space="preserve">Service Qualité et Contrôle Interne </t>
  </si>
  <si>
    <t>Chargé des archives</t>
  </si>
  <si>
    <t>Chef de service  Informations Documentées</t>
  </si>
  <si>
    <t>Service Informations Documentées</t>
  </si>
  <si>
    <t>Chef de service Courrier</t>
  </si>
  <si>
    <t>Service Courrier</t>
  </si>
  <si>
    <t xml:space="preserve">Chargé du Secrétariat </t>
  </si>
  <si>
    <t>Chef de service  Secrétariat</t>
  </si>
  <si>
    <t>Service Secrétariat</t>
  </si>
  <si>
    <t>Fondé de pouvoirs</t>
  </si>
  <si>
    <t>Agent Comptable des Créances Contentieuses</t>
  </si>
  <si>
    <t>ECART (V1/V2)</t>
  </si>
  <si>
    <t>Effectif validé</t>
  </si>
  <si>
    <t>Effectif défini par la charge de travail</t>
  </si>
  <si>
    <t>Charge de travail annuelle (heures)</t>
  </si>
  <si>
    <t>Effectif proposé par le groupe de travail</t>
  </si>
  <si>
    <t>Effectif existant</t>
  </si>
  <si>
    <t>Poste de travail</t>
  </si>
  <si>
    <t>Service</t>
  </si>
  <si>
    <t>TABLEAU SYNOPTIQUE DES RESULTATS DE LA PESEE DES POSTES DE L'AGENCE COMPTABLE DES CREANCES CONTENTIEUSES (ACCC)</t>
  </si>
  <si>
    <t>TOTAUX</t>
  </si>
  <si>
    <t>caissier auxilliaire</t>
  </si>
  <si>
    <t>Chauffeur de liaison</t>
  </si>
  <si>
    <t>Chauffeur du Chef de poste</t>
  </si>
  <si>
    <t>Chargé de Compte de Gestion</t>
  </si>
  <si>
    <t>Chef de service Compte de Gestion</t>
  </si>
  <si>
    <t>Compte de Gestion</t>
  </si>
  <si>
    <t>Chargé de Assistance aux Agences</t>
  </si>
  <si>
    <t>Chef de service Assistance aux Agences</t>
  </si>
  <si>
    <t>Assistance aux Agences</t>
  </si>
  <si>
    <t>Chargé de Service de Clientèle</t>
  </si>
  <si>
    <t>Chargé de Service Ebank et SMS</t>
  </si>
  <si>
    <t>Chef de service Gestion Clientèle</t>
  </si>
  <si>
    <t>Gestion Clientèle</t>
  </si>
  <si>
    <t>Chargé de la trésorerie</t>
  </si>
  <si>
    <t>Chef de Service Trésorerie</t>
  </si>
  <si>
    <t>Trésorerie</t>
  </si>
  <si>
    <t>Chargé de Service Aller</t>
  </si>
  <si>
    <t>Chargé de Service Retours</t>
  </si>
  <si>
    <t>Chef de Service Compensation</t>
  </si>
  <si>
    <t>Compensation</t>
  </si>
  <si>
    <t>Chargé de Titres, Marketing et Communications</t>
  </si>
  <si>
    <t>Chef de Service Titres, Marketing et Communications</t>
  </si>
  <si>
    <t>Titres, Marketing et Communications</t>
  </si>
  <si>
    <t>Chargé de LBC/FT ACCD SIEGE</t>
  </si>
  <si>
    <t>Chef de Service Lutte contre le Blanchiment de Capitaux, le Financement du Terrorisme et la prolifération des Armes de destruction Massive (LBC/FT-PADM)</t>
  </si>
  <si>
    <t>Lutte contre le Blanchiment de Capitaux, le Financement du Terrorisme et la prolifération des Armes de destruction Massive (LBC/FT-PADM)</t>
  </si>
  <si>
    <t>Chargé du Suivi de la Stratégie</t>
  </si>
  <si>
    <t>Chef de Service Contrôle de gestion</t>
  </si>
  <si>
    <t>Contrôle de gestion</t>
  </si>
  <si>
    <t>Chargé de Monétique et Telematique</t>
  </si>
  <si>
    <t xml:space="preserve">Chef de Service Monétique et Telematique </t>
  </si>
  <si>
    <t>Monétique et Telematique</t>
  </si>
  <si>
    <t>Chargé de l'Administration de système de base de données</t>
  </si>
  <si>
    <t>Chef de Service Administration de système de base de données</t>
  </si>
  <si>
    <t>Administration de système de base de données</t>
  </si>
  <si>
    <t>Chargé des Etudes, développement d'application et modernisation du système d'information</t>
  </si>
  <si>
    <t>Chef de Service Etudes, développement d'application et modernisation du système d'information</t>
  </si>
  <si>
    <t>Etudes, développement d'application et modernisation du système d'information</t>
  </si>
  <si>
    <t>Chargé de Sécurité du système d'information</t>
  </si>
  <si>
    <t>Chef de service Sécurité du Système d'Information</t>
  </si>
  <si>
    <t>Sécurité du Système d'Information</t>
  </si>
  <si>
    <t>Chargé de Service de la Maintenance</t>
  </si>
  <si>
    <t>Chargé de Service du Reseau Informatique de la Banque</t>
  </si>
  <si>
    <t>Chef de Service Réseau et assistance aux utilisateurs</t>
  </si>
  <si>
    <t>Réseau et assistance aux utilisateurs</t>
  </si>
  <si>
    <t>Chargé de l'Apurement des comptabilités et Qualité Comptable</t>
  </si>
  <si>
    <t>Chef de service Apurement des comptabilités et Qualité comptable</t>
  </si>
  <si>
    <t>Apurement des comptabilités et Qualité comptable</t>
  </si>
  <si>
    <t>Chargé de la comptabilité</t>
  </si>
  <si>
    <t>Chef de service Comptabilité</t>
  </si>
  <si>
    <t>Comptabilité</t>
  </si>
  <si>
    <t>Chargé du service juridique</t>
  </si>
  <si>
    <t>Juridique</t>
  </si>
  <si>
    <t xml:space="preserve">Chargé de Relation Client </t>
  </si>
  <si>
    <t xml:space="preserve">Chef de service Relation Client </t>
  </si>
  <si>
    <t xml:space="preserve">Relation Client </t>
  </si>
  <si>
    <t>Chargé de la Qualité et du contrôle interne</t>
  </si>
  <si>
    <t>Chef de service Qualité et du contrôle interne</t>
  </si>
  <si>
    <t>Qualité et contrôle interne</t>
  </si>
  <si>
    <t>Chargé des informations documentées</t>
  </si>
  <si>
    <t>Chef de service Informations Documentées</t>
  </si>
  <si>
    <t>Informations Documentées</t>
  </si>
  <si>
    <t>Chef de service Moyens généraux</t>
  </si>
  <si>
    <t>Moyens généraux</t>
  </si>
  <si>
    <t>Chargé des Ressources Humaines</t>
  </si>
  <si>
    <t>Chef de service Ressources Humaines</t>
  </si>
  <si>
    <t>Ressources Humaines</t>
  </si>
  <si>
    <t>Chargé du courrier</t>
  </si>
  <si>
    <t>Courrier</t>
  </si>
  <si>
    <t>Chargé du secrétariat</t>
  </si>
  <si>
    <t>Chef de service Secrétariat</t>
  </si>
  <si>
    <t>Secrétariat</t>
  </si>
  <si>
    <t>Fondé de pouvoir</t>
  </si>
  <si>
    <t>Agent Comptable Centrale des Dépôts</t>
  </si>
  <si>
    <t>TABLEAU SYNOPTIQUE DES RESULTATS DE LA PESEE DES POSTES DE L'ACCD SIEGE</t>
  </si>
  <si>
    <t>Chargé de compte de gestion</t>
  </si>
  <si>
    <t xml:space="preserve">Chef de Service </t>
  </si>
  <si>
    <t>Caissiers Axiliaires</t>
  </si>
  <si>
    <t>Caisse</t>
  </si>
  <si>
    <t>Chargé de virement</t>
  </si>
  <si>
    <t>Virement</t>
  </si>
  <si>
    <t>Chargé de la gestion clientèle privée</t>
  </si>
  <si>
    <t>Gestion Clientèle Privée</t>
  </si>
  <si>
    <t>Chargé  de la gestion clientèle publique</t>
  </si>
  <si>
    <t>Gestion Clientèle Publique</t>
  </si>
  <si>
    <t>Chargé de la Compense Bancaire Retour</t>
  </si>
  <si>
    <t>Chargé de la Compense Aller</t>
  </si>
  <si>
    <t>Opérations</t>
  </si>
  <si>
    <t>Chargé de Service</t>
  </si>
  <si>
    <t>Apurement et Denouement des transferts</t>
  </si>
  <si>
    <t xml:space="preserve">Chargé du Contrôle Bancaire et de l'Ordre </t>
  </si>
  <si>
    <t>Chargé du Virement Comptabilité</t>
  </si>
  <si>
    <t>Chargé de la Caisse Comptable</t>
  </si>
  <si>
    <t>Chargé de la Comptabilisation dans ASTER-NDIR</t>
  </si>
  <si>
    <t>Chargé de Relation Client</t>
  </si>
  <si>
    <t>Chef de service</t>
  </si>
  <si>
    <t>Chargé du contrôle interne</t>
  </si>
  <si>
    <t>Chargé de la qualité</t>
  </si>
  <si>
    <t>Qualité et Contrôle Interne</t>
  </si>
  <si>
    <t>Chargé  Humaines Moyens généraux</t>
  </si>
  <si>
    <t>Chef de service  Humaines Moyens généraux</t>
  </si>
  <si>
    <t>Ressources Humaines Moyens généraux</t>
  </si>
  <si>
    <t>Chargé du secretariat</t>
  </si>
  <si>
    <t>Chef de Service</t>
  </si>
  <si>
    <t>Chef d'agence principale</t>
  </si>
  <si>
    <t xml:space="preserve">  </t>
  </si>
  <si>
    <t>TABLEAU SYNOPTIQUE DES RESULTATS DE LA PESEE DES POSTES DE L'ACCD AGENCE PRINCIPALE</t>
  </si>
  <si>
    <t>Chauffeur de l'Agent Comptable</t>
  </si>
  <si>
    <t>Chargé de l'Assistance aux utilisateurs du SyGACUT</t>
  </si>
  <si>
    <t>Chargé de l'Administration de la Base de données du SyGACUT</t>
  </si>
  <si>
    <t>Chef de Service Administration du Compte Unique du Trésor</t>
  </si>
  <si>
    <t>Service Administration du Compte Unique du Trésor</t>
  </si>
  <si>
    <t>Chargé de l'Assistance des Agences Comptables des Projets C2D</t>
  </si>
  <si>
    <t>Chef de Service Agences Comptables des Projets C2D</t>
  </si>
  <si>
    <t>Service Agences Comptables des Projets C2D</t>
  </si>
  <si>
    <t>Chargé des Etudes et de la Trésorerie</t>
  </si>
  <si>
    <t xml:space="preserve">Chef de Service Etudes et Trésorerie </t>
  </si>
  <si>
    <t>Service Etudes et Trésorerie</t>
  </si>
  <si>
    <t>Chef de Service Statistiques</t>
  </si>
  <si>
    <t xml:space="preserve">Chargé du Compte de Gestion </t>
  </si>
  <si>
    <t>Chef de Service Compte de Gestion</t>
  </si>
  <si>
    <t>Service Compte de Gestion</t>
  </si>
  <si>
    <t>Chargé des Informations Documentées</t>
  </si>
  <si>
    <t>Chef de Service Informations Documentées</t>
  </si>
  <si>
    <t>Chargé du Suivi et du Contrôle des Opérations des Régies</t>
  </si>
  <si>
    <t>Chef de Service Régies</t>
  </si>
  <si>
    <t>Service Régies</t>
  </si>
  <si>
    <t>Chargé du Règlement des dépenses</t>
  </si>
  <si>
    <t>Chef de Service Règlement</t>
  </si>
  <si>
    <t>Service Règlement</t>
  </si>
  <si>
    <t>Chargé de l'Administration de la Base de données ASTER</t>
  </si>
  <si>
    <t>Chargé de l'ACCD</t>
  </si>
  <si>
    <t>Chargé du Réseau DGI/DGD</t>
  </si>
  <si>
    <t>Chargé des Postes Comptables Généraux (PCG)</t>
  </si>
  <si>
    <t>Chargé des Postes Comptables Déconcentrés (PCD)</t>
  </si>
  <si>
    <t>Chargé du Suivi des ACP-C2D</t>
  </si>
  <si>
    <t>Chargé du Suivi des EPN</t>
  </si>
  <si>
    <t>Chargé du Suivi des Postes Comptables à l'Etranger</t>
  </si>
  <si>
    <t>Chef de Service Restitutions et Qualité Comptables</t>
  </si>
  <si>
    <t>Service Restitutions et Qualité Comptables</t>
  </si>
  <si>
    <t>Chargé du Dénouement des Transferts Comptables</t>
  </si>
  <si>
    <t>Chef de Service Dénouement des Transferts Comptables</t>
  </si>
  <si>
    <t>Service Dénouement des Transferts Comptables</t>
  </si>
  <si>
    <t>Chargé de l'Apurement des opérations comptables</t>
  </si>
  <si>
    <t>Chef de Service Apurement</t>
  </si>
  <si>
    <t>Service Apurement</t>
  </si>
  <si>
    <t>Chargé des opérations comptables</t>
  </si>
  <si>
    <t>Chef de Service Comptabilité</t>
  </si>
  <si>
    <t>Service Comptabilité</t>
  </si>
  <si>
    <t>Chargé de l'Ecoute Client</t>
  </si>
  <si>
    <t>Chargé du Contrôle Interne et de la Maîtrise des risques</t>
  </si>
  <si>
    <t>Chef de Service Qualité, Contrôle Interne et Ecoute Client</t>
  </si>
  <si>
    <t>Service Qualité, Contrôle Interne et Ecoute Client</t>
  </si>
  <si>
    <t>Chargé de la gestion du matériel et des fournitures de bureau</t>
  </si>
  <si>
    <t>Chargé de l'administration du personnel</t>
  </si>
  <si>
    <t>Chef de Service Ressources Humaines et Moyens Généraux</t>
  </si>
  <si>
    <t>Service Ressources Humaines et Moyens Généraux</t>
  </si>
  <si>
    <t>Chef de Service courrier</t>
  </si>
  <si>
    <t>Secrétaire des Fondés de Pouvoirs</t>
  </si>
  <si>
    <t>Chef de Service Secrétariat / Secrétaire de l'Agent Comptable</t>
  </si>
  <si>
    <t>Fondé de Pouvoirs</t>
  </si>
  <si>
    <t>Agent Comptable Central du Trésor</t>
  </si>
  <si>
    <t>TABLEAU SYNOPTIQUE DES RESULTATS DE LA PESEE DES POSTES DE L'AGENCE COMPTABLE CENTRALE DU TRÉSOR (ACCT)</t>
  </si>
  <si>
    <t>Chauffeur du Directeur</t>
  </si>
  <si>
    <t>Agent Chargé Comptes Financier des Comptables des Établissements Publics Nationaux</t>
  </si>
  <si>
    <t>Chef de service Comptes Financier des Comptables des Établissements Publics Nationaux</t>
  </si>
  <si>
    <t>Comptes Financier des Comptables des Établissements Publics Nationaux</t>
  </si>
  <si>
    <t>Agent Chargé Comptes de Gestion des Comptables des Collectivités Territoriales et Districts Autonomes</t>
  </si>
  <si>
    <t>Chef de service Comptes de Gestion des Comptables des Collectivités Territoriales et Districts Autonomes</t>
  </si>
  <si>
    <t>Comptes de Gestion des Comptables des Collectivités Territoriales et Districts Autonomes</t>
  </si>
  <si>
    <t>Agent Chargé Comptes de Gestion des Comptables Principaux de l'État</t>
  </si>
  <si>
    <t>Chef de service Comptes de Gestion des Comptables Principaux de l'État</t>
  </si>
  <si>
    <t>Comptes de Gestion des Comptables Principaux de l'État</t>
  </si>
  <si>
    <t>Agent Chargé États Financiers et Statistiques</t>
  </si>
  <si>
    <t>Chef de service États Financiers et Statistiques</t>
  </si>
  <si>
    <t>États Financiers et Statistiques</t>
  </si>
  <si>
    <t>Agent Chargé Assistance et Qualité Comptable des Postes Comptables des EPN et des Collectivités Territoriales et Districts Autonomes</t>
  </si>
  <si>
    <t>Chef de service Assistance et Qualité Comptable des Postes Comptables des EPN et des Collectivités Territoriales et Districts Autonomes</t>
  </si>
  <si>
    <t>Assistance et Qualité Comptable des Postes Comptables des EPN et des Collectivités Territoriales et Districts Autonomes</t>
  </si>
  <si>
    <t>Agent Chargé Assistance et Qualité Comptable des Postes Comptables de la Direction Générale des Impôts (DGI) et de la Direction Générale des Douanes (DGD)</t>
  </si>
  <si>
    <t>Chef de service Assistance et Qualité Comptable des Postes Comptables de la Direction Générale des Impôts (DGI) et de la Direction Générale des Douanes (DGD)</t>
  </si>
  <si>
    <t>Assistance et Qualité Comptable des Postes Comptables de la Direction Générale des Impôts (DGI) et de la Direction Générale des Douanes (DGD)</t>
  </si>
  <si>
    <t>Agent Chargé Assistance et Qualité Comptable des Postes  Comptables Directs du Trésor</t>
  </si>
  <si>
    <t>Chef de service Assistance et Qualité Comptable des Postes  Comptables Directs du Trésor</t>
  </si>
  <si>
    <t>Assistance et Qualité Comptable des Postes  Comptables Directs du Trésor</t>
  </si>
  <si>
    <t>Agent Chargé Audits des Applications</t>
  </si>
  <si>
    <t>Chef de service Audits des Applications</t>
  </si>
  <si>
    <t>Audits des Applications</t>
  </si>
  <si>
    <t>Agent Chargé Gestions des Applications Périphériques</t>
  </si>
  <si>
    <t>Chef de service Gestions des Applications Périphériques</t>
  </si>
  <si>
    <t>Gestions des Applications Périphériques</t>
  </si>
  <si>
    <t>Agent Chargé Gestion du Paramétrage et des Référentiels</t>
  </si>
  <si>
    <t>Chef de service Gestion du Paramétrage et des Référentiels</t>
  </si>
  <si>
    <t>Gestion du Paramétrage et des Référentiels</t>
  </si>
  <si>
    <t>Agent Chargé Gestion des Applications des EPN et des Collectivités Territoriales et des Districts Autonomes</t>
  </si>
  <si>
    <t>Chef de service Gestion des Applications des EPN et des Collectivités Territoriales et des Districts Autonomes</t>
  </si>
  <si>
    <t>Gestion des Applications des EPN et des Collectivités Territoriales et des Districts Autonomes</t>
  </si>
  <si>
    <t>Agent Chargé Gestion de l'Application de la Comptabilité Générale de l'État</t>
  </si>
  <si>
    <t>Chef de service Gestion de l'Application de la Comptabilité Générale de l'État</t>
  </si>
  <si>
    <t>Gestion de l'Application de la Comptabilité Générale de l'État</t>
  </si>
  <si>
    <t>Agent Chargé Suivi du Traitement des Opérations des EPN et des Collectivités Territoriales et Districts Autonomes</t>
  </si>
  <si>
    <t>Chef de service Suivi du Traitement des Opérations des EPN et des Collectivités Territoriales et Districts Autonomes</t>
  </si>
  <si>
    <t>Suivi du Traitement des Opérations des EPN et des Collectivités Territoriales et Districts Autonomes</t>
  </si>
  <si>
    <t>Agent Chargé Gestion des référentiels comptables des EPN et des Collectivités Territoriales et Districts Autonomes</t>
  </si>
  <si>
    <t xml:space="preserve">Chef de service Gestion des Référentiels Comptables des EPN et des Collectivités Territoriales  et Districts Autonomes </t>
  </si>
  <si>
    <t xml:space="preserve">Gestion des Référentiels Comptables des EPN et des Collectivités Territoriales  et Districts Autonomes </t>
  </si>
  <si>
    <t>Agent Chargé Reglementation de la Comptabilité des Collectivités Territoriales et Districts Autonomes</t>
  </si>
  <si>
    <t>Chef de service Règlementation de la Comptabilité des Collectivités Territoriales et Districts Autonomes</t>
  </si>
  <si>
    <t>Règlementation de la Comptabilité des Collectivités Territoriales et Districts Autonomes</t>
  </si>
  <si>
    <t>Agent Chargé Reglementation de la comptabilité des Etablissements Publics Nationaux (EPN)</t>
  </si>
  <si>
    <t>Chef de service Règlementation de la comptabilité des Établissements Publics Nationaux (EPN)</t>
  </si>
  <si>
    <t>Règlementation de la comptabilité des Établissements Publics Nationaux (EPN)</t>
  </si>
  <si>
    <t>Agent Chargé Gestion des référentiels comptables de l'Etat</t>
  </si>
  <si>
    <t>Chef de service Gestion des Référentiels Comptables de l'État</t>
  </si>
  <si>
    <t>Gestion des Référentiels Comptables de l'État</t>
  </si>
  <si>
    <t>Agent Chargé Etudes et Suivi des Normes Comptables</t>
  </si>
  <si>
    <t>Chef de service Études et Suivi des Normes Comptables</t>
  </si>
  <si>
    <t>Études et Suivi des Normes Comptables</t>
  </si>
  <si>
    <t>Agent Chargé Reglementation de la comptabilité des postes comptables de la Direction Générale des Impôts (DGI) et de la Direction Générale des Douanes (DGD)</t>
  </si>
  <si>
    <t>Chef de service Règlementation de la comptabilité des Postes Comptables de la Direction Générale des Impôts (DGI) et de la Direction Générale des Douanes (DGD)</t>
  </si>
  <si>
    <t>Règlementation de la comptabilité des Postes Comptables de la Direction Générale des Impôts (DGI) et de la Direction Générale des Douanes (DGD)</t>
  </si>
  <si>
    <t>Agent Chargé Reglementation de la comptabilité des postes comptables généraux (PCG) et postes comptables deconcentrés (PCD)</t>
  </si>
  <si>
    <t>Chef de service Règlementation de la comptabilité des Postes Comptables Généraux (PCG) et Postes Comptables Déconcentrés (PCD)</t>
  </si>
  <si>
    <t>Règlementation de la comptabilité des Postes Comptables Généraux (PCG) et Postes Comptables Déconcentrés (PCD)</t>
  </si>
  <si>
    <t>Agent Chargé Encadrement et Initiation à la comptabilité publique</t>
  </si>
  <si>
    <t>Chef de service Encadrement et Initiation à la comptabilité publique</t>
  </si>
  <si>
    <t>Encadrement et Initiation à la comptabilité publique</t>
  </si>
  <si>
    <t>Agent Chargé des Informations Documentées</t>
  </si>
  <si>
    <t>Agent Chargé des Ressources Humaines et Moyens Généraux</t>
  </si>
  <si>
    <t>Chef de service Ressources Humaines et Moyens Généraux</t>
  </si>
  <si>
    <t>Ressources Humaines et Moyens Généraux</t>
  </si>
  <si>
    <t>Agent Chargé de la Qualité, Contrôle Interne et Ecoute Client</t>
  </si>
  <si>
    <t>Chef de service Qualité, Contrôle Interne et Écoute Client</t>
  </si>
  <si>
    <t>Qualité, Contrôle Interne et Écoute Client</t>
  </si>
  <si>
    <t>Agent Chargé du Suivi des reformes comptables</t>
  </si>
  <si>
    <t>Chef de service Suivi des reformes comptables</t>
  </si>
  <si>
    <t>Suivi des reformes comptables</t>
  </si>
  <si>
    <t>Agent Chargé du Courrier</t>
  </si>
  <si>
    <t>Agent Chargé du Secrétariat</t>
  </si>
  <si>
    <t>Sous-Directeur de la Gestion des Applications et du Paramétrage</t>
  </si>
  <si>
    <t>Sous-Directeur de la Règlementation de la Comptabilité parapublique</t>
  </si>
  <si>
    <t xml:space="preserve">Sous-Directeur de la Règlementation de la Comptabilité de l’Etat </t>
  </si>
  <si>
    <t>Directeur</t>
  </si>
  <si>
    <t>Effectif proposé de manière empirique</t>
  </si>
  <si>
    <t>TABLEAU SYNOPTIQUE DES RÉSULTATS DE LA PESÉE DES POSTES DE LA DIRECTION DE LA COMPTABILITÉ PUBLIQUE</t>
  </si>
  <si>
    <t xml:space="preserve">caissier principal </t>
  </si>
  <si>
    <t>Opération de caisse</t>
  </si>
  <si>
    <t>Charge du suivi des applicatifs de recouvrement électronique</t>
  </si>
  <si>
    <t>Chef de service du suivi des applicatifs de recouvrement électronique</t>
  </si>
  <si>
    <t>Suivi des applicatifs de recouvrement électronique</t>
  </si>
  <si>
    <t>Charge des contentieux et poursuites</t>
  </si>
  <si>
    <t>Chef du service des contentieux et poursuites</t>
  </si>
  <si>
    <t>Contentieux et poursuites</t>
  </si>
  <si>
    <t>Chargé des MG</t>
  </si>
  <si>
    <t>Chef du service moyens généraux</t>
  </si>
  <si>
    <t>Charge des valeurs inactives</t>
  </si>
  <si>
    <t>Chef du services des valeurs inactives</t>
  </si>
  <si>
    <t>Valeurs inactives</t>
  </si>
  <si>
    <t>Charge des régies de recettes</t>
  </si>
  <si>
    <t>Chef des régies de recettes</t>
  </si>
  <si>
    <t>Régies de recettes</t>
  </si>
  <si>
    <t xml:space="preserve">Charge du suivi des recettes </t>
  </si>
  <si>
    <t>Charge de la délivrance des actes ( main levée, attestation de non redevance, quitus fiscal, certificat de crédit d'impôt)</t>
  </si>
  <si>
    <t>Chef  des recouvrement</t>
  </si>
  <si>
    <t>Recouvrement</t>
  </si>
  <si>
    <t>Chef de service règlementation</t>
  </si>
  <si>
    <t>Règlementation</t>
  </si>
  <si>
    <t>Charge du service compte de gestion</t>
  </si>
  <si>
    <t>Chef de service compte de gestion</t>
  </si>
  <si>
    <t>Compte de gestion</t>
  </si>
  <si>
    <t>Charge du dénouement et transferts</t>
  </si>
  <si>
    <t>Chef du service dénouement et transferts</t>
  </si>
  <si>
    <t>Dénouement et transferts</t>
  </si>
  <si>
    <t>Charge de l'apurement et qualité comptable</t>
  </si>
  <si>
    <t>Chef du service apurement et qualité comptable</t>
  </si>
  <si>
    <t>Apurement et qualité comptable</t>
  </si>
  <si>
    <t>Charge de la  comptabilité des régies</t>
  </si>
  <si>
    <t>Chef de la  comptabilité des régies</t>
  </si>
  <si>
    <t>Comptabilité des régies</t>
  </si>
  <si>
    <t>Charge des opérations comptables</t>
  </si>
  <si>
    <t>Chef de la comptabilité</t>
  </si>
  <si>
    <t xml:space="preserve">Comptabilité </t>
  </si>
  <si>
    <t>Charge de la statistique</t>
  </si>
  <si>
    <t>Chef de la statistique</t>
  </si>
  <si>
    <t>Statistiques</t>
  </si>
  <si>
    <t>Charge des informations documentées</t>
  </si>
  <si>
    <t>Chef de service informations documentées</t>
  </si>
  <si>
    <t>Informations documentées</t>
  </si>
  <si>
    <t>Charge de la qualité, contrôle interne et écoute client</t>
  </si>
  <si>
    <t>Chef de la qualité, contrôle interne et écoute client</t>
  </si>
  <si>
    <t>Qualité, contrôle interne et écoute client</t>
  </si>
  <si>
    <t xml:space="preserve">Charge des ressources humaines </t>
  </si>
  <si>
    <t>Chef des ressources humaines</t>
  </si>
  <si>
    <t xml:space="preserve">Ressources humaines </t>
  </si>
  <si>
    <t>Charge du courrier</t>
  </si>
  <si>
    <t>Chef du courrier</t>
  </si>
  <si>
    <t>Charge du secrétariat</t>
  </si>
  <si>
    <t>Chef du secrétariat de la RGF</t>
  </si>
  <si>
    <t>Fondé</t>
  </si>
  <si>
    <t>Payeur général</t>
  </si>
  <si>
    <t>TABLEAU SYNOPTIQUE DES RESULTATS DE LA PESEE DES POSTES DE LA RGF</t>
  </si>
  <si>
    <t>Chauffeur du Trésorier Général</t>
  </si>
  <si>
    <t>Caissier Auxiliaire</t>
  </si>
  <si>
    <t>Opérations de Caisse</t>
  </si>
  <si>
    <t>Chargé du Recouvrement</t>
  </si>
  <si>
    <t>Chef de Service Recouvrement</t>
  </si>
  <si>
    <t>Service Recouvrement</t>
  </si>
  <si>
    <t>Chef de Service Dépenses</t>
  </si>
  <si>
    <t>Service Dépenses</t>
  </si>
  <si>
    <t>Chargé des Opérations Communales</t>
  </si>
  <si>
    <t>Chef de Service Opérations Communales</t>
  </si>
  <si>
    <t>Service Opérations Communales</t>
  </si>
  <si>
    <t>Chargé de l'Apurement, de la centralisation des opérations et de la Qualité Comptable</t>
  </si>
  <si>
    <t>Chef de Service Apurement, Centralisation et Qualité Comptable</t>
  </si>
  <si>
    <t>Service Apurement, Centralisation et Qualité Comptable</t>
  </si>
  <si>
    <t>Chargé de la qualité, du Contrôle Interne et de l'Ecoute Client</t>
  </si>
  <si>
    <t>Chargé de l'administration du personnel et de la gestion des moyens généraux</t>
  </si>
  <si>
    <t xml:space="preserve">Secrétaire </t>
  </si>
  <si>
    <t>Chef de Service Secrétariat</t>
  </si>
  <si>
    <t>Trésorier Général</t>
  </si>
  <si>
    <t>Effectif defini par la charge de travail</t>
  </si>
  <si>
    <t>Charge de Travail annuelle</t>
  </si>
  <si>
    <t xml:space="preserve">Poste de travail existant </t>
  </si>
  <si>
    <t>Fonctions / Services</t>
  </si>
  <si>
    <t>TRESORERIE GENERALE DE CATEGORIE 1</t>
  </si>
  <si>
    <t>Chef de de Service Statistiques</t>
  </si>
  <si>
    <t>Chargé des Moyens Généraux</t>
  </si>
  <si>
    <t>Chargé Ressources Humaines</t>
  </si>
  <si>
    <t>Chargé du Secrétariat et du courrier</t>
  </si>
  <si>
    <t>Chef de Service Secrétariat et Courrier</t>
  </si>
  <si>
    <t>Service Secrétariat et Courrier</t>
  </si>
  <si>
    <t>TRESORERIE GENERALE DE CATEGORIE 2</t>
  </si>
  <si>
    <t>Service Statistiques et Compte de Gestion</t>
  </si>
  <si>
    <t>Chargé Ressources Humaines et Moyens Généraux</t>
  </si>
  <si>
    <t xml:space="preserve">Chargé  Informations Documentées, Qualité, Contrôle Interne et Écoute Client </t>
  </si>
  <si>
    <t>Chef de Service Informations Documentées, Qualité, Contrôle Interne et Ecoute Client</t>
  </si>
  <si>
    <t>Service Informations Documentées, Qualité, Contrôle Interne et Ecoute Client</t>
  </si>
  <si>
    <t>Chargé Secrétariat du courrier</t>
  </si>
  <si>
    <t>TRESORERIE GENERALE DE CATEGORIE 3</t>
  </si>
  <si>
    <t>Chargé du Compte de Gestion</t>
  </si>
  <si>
    <t>Chargé de l'Apurement et de la Qualité Comptable</t>
  </si>
  <si>
    <t>Chef de Service Apurement et Qualité Comptable</t>
  </si>
  <si>
    <t>Service Apurement et Qualité Comptable</t>
  </si>
  <si>
    <t>Services Statistiques</t>
  </si>
  <si>
    <t>Chargé de la Qualité, Contrôle Interne et Ecoute Client</t>
  </si>
  <si>
    <t>Chargé des Ressources Humaines et Moyens Généraux</t>
  </si>
  <si>
    <t>Chargé du Courrier</t>
  </si>
  <si>
    <t>Chef de Service Courrier</t>
  </si>
  <si>
    <t>Chargé du Secrétariat</t>
  </si>
  <si>
    <t xml:space="preserve">Chef de Service Secrétariat </t>
  </si>
  <si>
    <t>Payeur de District Autonome</t>
  </si>
  <si>
    <t>PAIERIE DE DISTRICT DE CATEGORIE 1</t>
  </si>
  <si>
    <t>Payeur de Région</t>
  </si>
  <si>
    <t>PAIERIE DE REGION DE CATEGORIE 1</t>
  </si>
  <si>
    <t>PAIERIE DE REGION DE CATEGORIE 2</t>
  </si>
  <si>
    <t>PAIERIE DE REGION DE CATEGORIE 3</t>
  </si>
  <si>
    <t xml:space="preserve">Chargé de la Qualité, du Contrôle Interne et l'Ecoute client et de l'Informations Documentées </t>
  </si>
  <si>
    <t>Trésorier Principal</t>
  </si>
  <si>
    <t>TRESORERIE PRINCIPALE DE CATEGORIE 1</t>
  </si>
  <si>
    <t>Chargé de l'apurement et de la qualité comptable</t>
  </si>
  <si>
    <t>Chargé du Recouvrement digital</t>
  </si>
  <si>
    <t>Chargé de l'Informations Documentées, Qualité, Contrôle Interne et Ecoute Client</t>
  </si>
  <si>
    <t>TRESORERIE PRINCIPALE DE CATEGORIE  2</t>
  </si>
  <si>
    <t>Chargé des Opérations Communales et du compte de gestion</t>
  </si>
  <si>
    <t>Chargé de l'apurement comptable</t>
  </si>
  <si>
    <t>Chargé de Informations Documentées, Qualité, Contrôle Interne et Ecoute Client</t>
  </si>
  <si>
    <t>TRESORERIE PRINCIPALE DE CATEGORIE  3</t>
  </si>
  <si>
    <t>Chargé de la Production du Compte Financier</t>
  </si>
  <si>
    <t>Chef de Service Compte Financier</t>
  </si>
  <si>
    <t>Service Compte Financier</t>
  </si>
  <si>
    <t>Chargé de la saisie des opérations de dépenses et de recettes dans SIGEPN</t>
  </si>
  <si>
    <t>Chargé de la vérification des primes de stages</t>
  </si>
  <si>
    <t>Chargé de verification des Dépenses</t>
  </si>
  <si>
    <t>Chargé du Secrétariat et courrier</t>
  </si>
  <si>
    <t>Agent Comptable secondaire</t>
  </si>
  <si>
    <t>Agent Comptable</t>
  </si>
  <si>
    <t>AGENCE COMPTABLE EPN DE CATEGORIE 1</t>
  </si>
  <si>
    <t>Chargé du Secrétariat et Courrier</t>
  </si>
  <si>
    <t>AGENCE COMPTABLE EPN DE CATEGORIE 2</t>
  </si>
  <si>
    <t>AGENCE COMPTABLE EPN DE CATEGORIE 3</t>
  </si>
  <si>
    <t>Caissière Auxiliaire</t>
  </si>
  <si>
    <t>Caissière Principale</t>
  </si>
  <si>
    <t>Chef de service Opérations</t>
  </si>
  <si>
    <t xml:space="preserve">Opérations </t>
  </si>
  <si>
    <t>Chef de service Compte de gestion</t>
  </si>
  <si>
    <t>Chef de service Apurement et dénouement des transferts</t>
  </si>
  <si>
    <t>Apurement et Dénouement des transferts</t>
  </si>
  <si>
    <t>Chargé de Gestion Clientèle et Relation Client</t>
  </si>
  <si>
    <t>Chef de service Gestion Clientèle et Relation Client</t>
  </si>
  <si>
    <t>Gestion Clientèle et Relation client</t>
  </si>
  <si>
    <t>Chargé de Qualité Contrôle Interne et Ecoute Client</t>
  </si>
  <si>
    <t>Chef de service Qualité Contrôle Interne et Ecoute client</t>
  </si>
  <si>
    <t>Qualité, Contrôle Interne et Informations documentées</t>
  </si>
  <si>
    <t>Chef de service RHMG</t>
  </si>
  <si>
    <t>Chef de service Secrétariat et Courrier</t>
  </si>
  <si>
    <t>Secrétariat et Courrier</t>
  </si>
  <si>
    <t>Adjoint au Chef d'agence</t>
  </si>
  <si>
    <t>Chef d'Agence</t>
  </si>
  <si>
    <t>AGENCES  ACCD  CATEGORIE 2</t>
  </si>
  <si>
    <t>Caissier</t>
  </si>
  <si>
    <t>Responsable guichet</t>
  </si>
  <si>
    <t>GUICHET  ACCD</t>
  </si>
  <si>
    <t>Trésorier</t>
  </si>
  <si>
    <t>TRESORERIE DE CATEGORIE 1</t>
  </si>
  <si>
    <t>TRESORERIE DE CATEGORIE 2</t>
  </si>
  <si>
    <t>Caisse auxiliaire</t>
  </si>
  <si>
    <t>Caisse principale</t>
  </si>
  <si>
    <t>Charge du recouvrement</t>
  </si>
  <si>
    <t>Chef de service recouvrement</t>
  </si>
  <si>
    <t>Charge de la qualité comptable et du contrôle interne</t>
  </si>
  <si>
    <t>Chef de service comptabilité</t>
  </si>
  <si>
    <t>Receveur principal</t>
  </si>
  <si>
    <t>RECETTE DES PRODUITS DIVERS</t>
  </si>
  <si>
    <t>Chef de service dénouement des transferts comptables</t>
  </si>
  <si>
    <t>Dénouement des transferts comptables</t>
  </si>
  <si>
    <t>Charge de la comptabilité</t>
  </si>
  <si>
    <t>Chef de service apurement et qualité comptable</t>
  </si>
  <si>
    <t>Chargé de la Comptabilité et Compte de Gestion</t>
  </si>
  <si>
    <t>Chef de Service Comptabilité et Compte de Gestion</t>
  </si>
  <si>
    <t>Service Comptabilité et Compte de Gestion</t>
  </si>
  <si>
    <t>Chargé des Recettes et des dépenses</t>
  </si>
  <si>
    <t>Chef de Service Recettes et  Dépenses</t>
  </si>
  <si>
    <t>Service Recettes et  Dépenses</t>
  </si>
  <si>
    <t>Chef de Poste</t>
  </si>
  <si>
    <t>PAIERIES A L'ETRANGER</t>
  </si>
  <si>
    <t>Chargé du courrier Arrivée / Départ</t>
  </si>
  <si>
    <t>Chargé du Réseau et assistance aux utilisateurs</t>
  </si>
  <si>
    <t>Chargé  des opérations CUT , ACCD  et le suivi des recettes DGAMP</t>
  </si>
  <si>
    <t>Chargé  des opérations BNI et de la production du T55</t>
  </si>
  <si>
    <t xml:space="preserve">Chargé  de la production des T70, T20D , T59 et la production  des recettes </t>
  </si>
  <si>
    <t>Charge du suivi des CIP et de la production du T10 bis</t>
  </si>
  <si>
    <t>Chef de service Dépenses</t>
  </si>
  <si>
    <t>charge  du suivi des opérations BNI et de la production des situations de trésorerie</t>
  </si>
  <si>
    <t xml:space="preserve">Chargé du traitement des dépenses SYGACUT, hors Sygacut et de la production des états d'exécution des dépenses  </t>
  </si>
  <si>
    <t>Chef de service Recouvrement</t>
  </si>
  <si>
    <t>Chargé  du recouvrement</t>
  </si>
  <si>
    <t xml:space="preserve">Caissière auxiliaire </t>
  </si>
  <si>
    <t>Direction</t>
  </si>
  <si>
    <t>Sous-Direction 1</t>
  </si>
  <si>
    <t>Sous-Direction 2</t>
  </si>
  <si>
    <t>Sous-Direction 3</t>
  </si>
  <si>
    <t>41</t>
  </si>
  <si>
    <t xml:space="preserve">AGENCE COMPTABLE DE PROJET </t>
  </si>
  <si>
    <t>Chargé des Statistiques et du compte de gestion</t>
  </si>
  <si>
    <t>Caissier auxilliaire</t>
  </si>
  <si>
    <t>Caissiers auxiliaires</t>
  </si>
  <si>
    <t>TRESORERIE GENERALE ABIDJAN</t>
  </si>
  <si>
    <t>Chargé de la reglementation</t>
  </si>
  <si>
    <t>Chauffeur du payeur général</t>
  </si>
  <si>
    <t>PAIERIE DE DISTRICT AUTONOME ABIDJAN OU YAMOUSSOUKRO</t>
  </si>
  <si>
    <t xml:space="preserve">TABLEAU SYNOPTIQUE DES RESULTATS DE LA PESEE DES POSTES DE LA RECETTE PRINCIPALE DOUANE / IMPOTS </t>
  </si>
  <si>
    <t>TRESORERIES PRINCIPALES AUPRES DES MINISTERES</t>
  </si>
  <si>
    <t>Chargé de l information documentée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</si>
</sst>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\ _C_F_A_-;\-* #,##0.00\ _C_F_A_-;_-* &quot;-&quot;??\ _C_F_A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0;[Red]0"/>
    <numFmt numFmtId="167" formatCode="#,##0.000"/>
    <numFmt numFmtId="168" formatCode="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sto MT"/>
      <family val="1"/>
    </font>
    <font>
      <b/>
      <sz val="12"/>
      <name val="Calisto MT"/>
      <family val="1"/>
    </font>
    <font>
      <b/>
      <u/>
      <sz val="12"/>
      <name val="Calisto MT"/>
      <family val="1"/>
    </font>
    <font>
      <sz val="12"/>
      <color theme="1"/>
      <name val="Calisto MT"/>
      <family val="1"/>
    </font>
    <font>
      <b/>
      <sz val="14"/>
      <name val="Calisto MT"/>
      <family val="1"/>
    </font>
    <font>
      <b/>
      <u/>
      <sz val="12"/>
      <color theme="1"/>
      <name val="Calisto MT"/>
      <family val="1"/>
    </font>
    <font>
      <sz val="12"/>
      <color theme="0"/>
      <name val="Calisto MT"/>
      <family val="1"/>
    </font>
    <font>
      <sz val="11"/>
      <name val="Calisto MT"/>
      <family val="1"/>
    </font>
    <font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sto MT"/>
      <family val="1"/>
    </font>
    <font>
      <sz val="14"/>
      <name val="Calisto MT"/>
      <family val="1"/>
    </font>
    <font>
      <sz val="14"/>
      <name val="Calibri"/>
      <family val="2"/>
      <scheme val="minor"/>
    </font>
    <font>
      <b/>
      <sz val="11"/>
      <name val="Calisto MT"/>
      <family val="1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0000"/>
      <name val="Calisto MT"/>
      <family val="1"/>
    </font>
    <font>
      <b/>
      <sz val="14"/>
      <color rgb="FFFF0000"/>
      <name val="Calisto MT"/>
      <family val="1"/>
    </font>
    <font>
      <sz val="11"/>
      <color rgb="FF000000"/>
      <name val="Calisto MT"/>
      <family val="1"/>
    </font>
    <font>
      <b/>
      <sz val="12"/>
      <color rgb="FF00B050"/>
      <name val="Calisto MT"/>
      <family val="1"/>
    </font>
    <font>
      <b/>
      <sz val="14"/>
      <color rgb="FF000000"/>
      <name val="Calisto MT"/>
      <family val="1"/>
    </font>
  </fonts>
  <fills count="21">
    <fill>
      <patternFill patternType="none"/>
    </fill>
    <fill>
      <patternFill patternType="gray125"/>
    </fill>
    <fill>
      <patternFill patternType="solid">
        <fgColor theme="4" tint="0.59999389629810485"/>
        <bgColor theme="8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theme="8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theme="8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theme="8" tint="0.79998168889431442"/>
      </patternFill>
    </fill>
    <fill>
      <patternFill patternType="solid">
        <fgColor rgb="FFD9E1F2"/>
        <bgColor indexed="64"/>
      </patternFill>
    </fill>
    <fill>
      <patternFill patternType="solid">
        <fgColor theme="7" tint="0.79998168889431442"/>
        <bgColor theme="8"/>
      </patternFill>
    </fill>
    <fill>
      <patternFill patternType="solid">
        <fgColor theme="0"/>
        <bgColor theme="8"/>
      </patternFill>
    </fill>
    <fill>
      <patternFill patternType="solid">
        <fgColor rgb="FF00B050"/>
        <bgColor theme="8" tint="0.79998168889431442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theme="8" tint="0.79998168889431442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3" fontId="2" fillId="0" borderId="0" xfId="0" applyNumberFormat="1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3" fontId="3" fillId="5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6" borderId="1" xfId="0" applyNumberFormat="1" applyFont="1" applyFill="1" applyBorder="1" applyAlignment="1">
      <alignment horizontal="center" vertical="center"/>
    </xf>
    <xf numFmtId="3" fontId="2" fillId="6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3" fontId="2" fillId="4" borderId="1" xfId="0" applyNumberFormat="1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7" borderId="0" xfId="0" applyFont="1" applyFill="1"/>
    <xf numFmtId="0" fontId="2" fillId="0" borderId="0" xfId="0" applyFont="1" applyBorder="1"/>
    <xf numFmtId="0" fontId="3" fillId="0" borderId="0" xfId="0" applyFont="1"/>
    <xf numFmtId="0" fontId="3" fillId="9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65" fontId="2" fillId="4" borderId="1" xfId="1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2" fontId="2" fillId="6" borderId="5" xfId="0" applyNumberFormat="1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vertical="center" wrapText="1"/>
    </xf>
    <xf numFmtId="0" fontId="2" fillId="4" borderId="5" xfId="0" applyFont="1" applyFill="1" applyBorder="1" applyAlignment="1">
      <alignment horizontal="center" vertical="center"/>
    </xf>
    <xf numFmtId="3" fontId="2" fillId="4" borderId="5" xfId="0" applyNumberFormat="1" applyFont="1" applyFill="1" applyBorder="1" applyAlignment="1">
      <alignment horizontal="center" vertical="center" wrapText="1"/>
    </xf>
    <xf numFmtId="2" fontId="2" fillId="6" borderId="5" xfId="0" applyNumberFormat="1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/>
    </xf>
    <xf numFmtId="3" fontId="2" fillId="6" borderId="5" xfId="0" applyNumberFormat="1" applyFont="1" applyFill="1" applyBorder="1" applyAlignment="1">
      <alignment horizontal="center" vertical="center" wrapText="1"/>
    </xf>
    <xf numFmtId="3" fontId="2" fillId="6" borderId="5" xfId="0" applyNumberFormat="1" applyFont="1" applyFill="1" applyBorder="1" applyAlignment="1">
      <alignment horizontal="center" vertical="center"/>
    </xf>
    <xf numFmtId="0" fontId="2" fillId="0" borderId="0" xfId="0" applyFont="1" applyFill="1"/>
    <xf numFmtId="2" fontId="2" fillId="4" borderId="5" xfId="0" applyNumberFormat="1" applyFont="1" applyFill="1" applyBorder="1" applyAlignment="1">
      <alignment horizontal="center" vertical="center"/>
    </xf>
    <xf numFmtId="0" fontId="3" fillId="10" borderId="3" xfId="0" applyFont="1" applyFill="1" applyBorder="1" applyAlignment="1">
      <alignment horizontal="center" vertical="center" wrapText="1"/>
    </xf>
    <xf numFmtId="0" fontId="3" fillId="10" borderId="5" xfId="0" applyFont="1" applyFill="1" applyBorder="1" applyAlignment="1">
      <alignment horizontal="center" vertical="center" wrapText="1"/>
    </xf>
    <xf numFmtId="0" fontId="3" fillId="10" borderId="5" xfId="0" applyFont="1" applyFill="1" applyBorder="1" applyAlignment="1">
      <alignment horizontal="center" vertical="center"/>
    </xf>
    <xf numFmtId="2" fontId="2" fillId="6" borderId="1" xfId="0" applyNumberFormat="1" applyFont="1" applyFill="1" applyBorder="1" applyAlignment="1">
      <alignment horizontal="center" vertical="top" wrapText="1"/>
    </xf>
    <xf numFmtId="2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vertical="top" wrapText="1"/>
    </xf>
    <xf numFmtId="3" fontId="2" fillId="4" borderId="1" xfId="0" applyNumberFormat="1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65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165" fontId="2" fillId="6" borderId="1" xfId="1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2" fillId="8" borderId="0" xfId="0" applyFont="1" applyFill="1"/>
    <xf numFmtId="4" fontId="2" fillId="0" borderId="1" xfId="0" applyNumberFormat="1" applyFont="1" applyFill="1" applyBorder="1" applyAlignment="1">
      <alignment horizontal="center" vertical="center" wrapText="1"/>
    </xf>
    <xf numFmtId="166" fontId="2" fillId="0" borderId="1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/>
    <xf numFmtId="4" fontId="2" fillId="0" borderId="6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6" fontId="2" fillId="0" borderId="1" xfId="0" applyNumberFormat="1" applyFont="1" applyFill="1" applyBorder="1" applyAlignment="1">
      <alignment horizontal="center"/>
    </xf>
    <xf numFmtId="0" fontId="3" fillId="9" borderId="9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3" fillId="9" borderId="1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2" fillId="0" borderId="0" xfId="0" applyFont="1" applyAlignment="1"/>
    <xf numFmtId="0" fontId="2" fillId="3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3" fontId="2" fillId="5" borderId="1" xfId="0" applyNumberFormat="1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167" fontId="2" fillId="4" borderId="1" xfId="0" applyNumberFormat="1" applyFont="1" applyFill="1" applyBorder="1" applyAlignment="1">
      <alignment horizontal="center" vertical="center"/>
    </xf>
    <xf numFmtId="167" fontId="2" fillId="6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1" fontId="3" fillId="3" borderId="1" xfId="0" applyNumberFormat="1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1" fontId="2" fillId="7" borderId="1" xfId="0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left" vertical="center" wrapText="1"/>
    </xf>
    <xf numFmtId="1" fontId="2" fillId="4" borderId="1" xfId="0" applyNumberFormat="1" applyFont="1" applyFill="1" applyBorder="1" applyAlignment="1">
      <alignment horizontal="left"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/>
    </xf>
    <xf numFmtId="1" fontId="2" fillId="6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8" fillId="0" borderId="0" xfId="0" applyFont="1"/>
    <xf numFmtId="1" fontId="3" fillId="14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" fontId="3" fillId="4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9" fillId="6" borderId="1" xfId="0" applyNumberFormat="1" applyFont="1" applyFill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0" fillId="0" borderId="0" xfId="0" applyFont="1"/>
    <xf numFmtId="3" fontId="2" fillId="0" borderId="1" xfId="0" applyNumberFormat="1" applyFont="1" applyBorder="1" applyAlignment="1">
      <alignment horizontal="center" vertical="center" wrapText="1"/>
    </xf>
    <xf numFmtId="0" fontId="8" fillId="0" borderId="0" xfId="0" applyFont="1" applyFill="1"/>
    <xf numFmtId="0" fontId="11" fillId="0" borderId="0" xfId="0" applyFont="1" applyFill="1"/>
    <xf numFmtId="0" fontId="11" fillId="8" borderId="0" xfId="0" applyFont="1" applyFill="1"/>
    <xf numFmtId="1" fontId="11" fillId="0" borderId="1" xfId="0" applyNumberFormat="1" applyFont="1" applyFill="1" applyBorder="1"/>
    <xf numFmtId="0" fontId="11" fillId="0" borderId="1" xfId="0" applyFont="1" applyFill="1" applyBorder="1"/>
    <xf numFmtId="0" fontId="4" fillId="0" borderId="0" xfId="0" applyFont="1" applyFill="1" applyAlignment="1"/>
    <xf numFmtId="0" fontId="3" fillId="0" borderId="0" xfId="0" applyFont="1" applyFill="1" applyAlignment="1">
      <alignment horizontal="left"/>
    </xf>
    <xf numFmtId="0" fontId="3" fillId="0" borderId="1" xfId="0" applyFont="1" applyBorder="1" applyAlignment="1">
      <alignment horizontal="left" wrapText="1"/>
    </xf>
    <xf numFmtId="0" fontId="0" fillId="0" borderId="0" xfId="0" applyFill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8" borderId="0" xfId="0" applyFill="1"/>
    <xf numFmtId="0" fontId="12" fillId="0" borderId="0" xfId="0" applyFont="1" applyFill="1"/>
    <xf numFmtId="0" fontId="3" fillId="9" borderId="3" xfId="0" applyFont="1" applyFill="1" applyBorder="1" applyAlignment="1">
      <alignment horizontal="center" vertical="center" wrapText="1"/>
    </xf>
    <xf numFmtId="1" fontId="3" fillId="14" borderId="3" xfId="0" applyNumberFormat="1" applyFont="1" applyFill="1" applyBorder="1" applyAlignment="1">
      <alignment horizontal="center" vertical="center" wrapText="1"/>
    </xf>
    <xf numFmtId="0" fontId="3" fillId="10" borderId="12" xfId="0" applyFont="1" applyFill="1" applyBorder="1" applyAlignment="1">
      <alignment horizontal="center" vertical="center" wrapText="1"/>
    </xf>
    <xf numFmtId="0" fontId="7" fillId="0" borderId="0" xfId="0" applyFont="1" applyFill="1" applyAlignment="1"/>
    <xf numFmtId="1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/>
    <xf numFmtId="0" fontId="8" fillId="0" borderId="0" xfId="0" applyFont="1" applyFill="1" applyAlignment="1">
      <alignment horizontal="center"/>
    </xf>
    <xf numFmtId="0" fontId="3" fillId="9" borderId="1" xfId="0" applyFont="1" applyFill="1" applyBorder="1" applyAlignment="1">
      <alignment horizontal="center" wrapText="1"/>
    </xf>
    <xf numFmtId="1" fontId="11" fillId="0" borderId="0" xfId="0" applyNumberFormat="1" applyFon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 wrapText="1"/>
    </xf>
    <xf numFmtId="0" fontId="3" fillId="16" borderId="5" xfId="0" applyFont="1" applyFill="1" applyBorder="1" applyAlignment="1">
      <alignment horizontal="center" vertical="center" wrapText="1"/>
    </xf>
    <xf numFmtId="0" fontId="3" fillId="17" borderId="5" xfId="0" applyFont="1" applyFill="1" applyBorder="1" applyAlignment="1">
      <alignment horizontal="center" vertical="center" wrapText="1"/>
    </xf>
    <xf numFmtId="0" fontId="2" fillId="17" borderId="5" xfId="0" applyFont="1" applyFill="1" applyBorder="1" applyAlignment="1">
      <alignment horizontal="left" vertical="center" wrapText="1"/>
    </xf>
    <xf numFmtId="0" fontId="3" fillId="17" borderId="5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3" fontId="6" fillId="18" borderId="1" xfId="0" applyNumberFormat="1" applyFont="1" applyFill="1" applyBorder="1" applyAlignment="1">
      <alignment horizontal="center" vertical="center" wrapText="1"/>
    </xf>
    <xf numFmtId="3" fontId="6" fillId="19" borderId="1" xfId="0" applyNumberFormat="1" applyFont="1" applyFill="1" applyBorder="1" applyAlignment="1">
      <alignment horizontal="center" vertical="center"/>
    </xf>
    <xf numFmtId="3" fontId="6" fillId="19" borderId="1" xfId="0" applyNumberFormat="1" applyFont="1" applyFill="1" applyBorder="1" applyAlignment="1">
      <alignment horizontal="center" vertical="center" wrapText="1"/>
    </xf>
    <xf numFmtId="0" fontId="6" fillId="19" borderId="1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/>
    <xf numFmtId="0" fontId="6" fillId="18" borderId="1" xfId="0" applyFont="1" applyFill="1" applyBorder="1" applyAlignment="1">
      <alignment horizontal="center" vertical="center"/>
    </xf>
    <xf numFmtId="0" fontId="6" fillId="19" borderId="1" xfId="0" applyFont="1" applyFill="1" applyBorder="1" applyAlignment="1">
      <alignment horizontal="center" vertical="center"/>
    </xf>
    <xf numFmtId="0" fontId="6" fillId="19" borderId="1" xfId="0" applyFont="1" applyFill="1" applyBorder="1"/>
    <xf numFmtId="0" fontId="6" fillId="19" borderId="1" xfId="0" applyFont="1" applyFill="1" applyBorder="1" applyAlignment="1">
      <alignment horizontal="left" vertical="center"/>
    </xf>
    <xf numFmtId="3" fontId="2" fillId="7" borderId="5" xfId="0" applyNumberFormat="1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vertical="center" wrapText="1"/>
    </xf>
    <xf numFmtId="0" fontId="2" fillId="7" borderId="5" xfId="0" applyFont="1" applyFill="1" applyBorder="1" applyAlignment="1">
      <alignment horizontal="left" vertical="center" wrapText="1"/>
    </xf>
    <xf numFmtId="0" fontId="2" fillId="11" borderId="0" xfId="0" applyFont="1" applyFill="1"/>
    <xf numFmtId="0" fontId="2" fillId="4" borderId="5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2" fillId="12" borderId="0" xfId="0" applyFont="1" applyFill="1"/>
    <xf numFmtId="3" fontId="2" fillId="7" borderId="1" xfId="0" applyNumberFormat="1" applyFont="1" applyFill="1" applyBorder="1" applyAlignment="1">
      <alignment horizontal="center" vertical="center" wrapText="1"/>
    </xf>
    <xf numFmtId="2" fontId="2" fillId="7" borderId="5" xfId="0" applyNumberFormat="1" applyFont="1" applyFill="1" applyBorder="1" applyAlignment="1">
      <alignment horizontal="center" vertical="center" wrapText="1"/>
    </xf>
    <xf numFmtId="3" fontId="2" fillId="7" borderId="5" xfId="0" applyNumberFormat="1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left" vertical="top" wrapText="1"/>
    </xf>
    <xf numFmtId="0" fontId="2" fillId="7" borderId="5" xfId="0" applyFont="1" applyFill="1" applyBorder="1" applyAlignment="1">
      <alignment horizontal="center" vertical="center" wrapText="1"/>
    </xf>
    <xf numFmtId="165" fontId="2" fillId="6" borderId="1" xfId="1" applyNumberFormat="1" applyFont="1" applyFill="1" applyBorder="1" applyAlignment="1">
      <alignment vertical="center" wrapText="1"/>
    </xf>
    <xf numFmtId="165" fontId="2" fillId="4" borderId="1" xfId="1" applyNumberFormat="1" applyFont="1" applyFill="1" applyBorder="1" applyAlignment="1">
      <alignment vertical="center" wrapText="1"/>
    </xf>
    <xf numFmtId="165" fontId="2" fillId="0" borderId="1" xfId="1" applyNumberFormat="1" applyFont="1" applyFill="1" applyBorder="1" applyAlignment="1">
      <alignment vertical="center" wrapText="1"/>
    </xf>
    <xf numFmtId="0" fontId="6" fillId="18" borderId="1" xfId="0" applyFont="1" applyFill="1" applyBorder="1" applyAlignment="1">
      <alignment horizontal="left" vertical="center"/>
    </xf>
    <xf numFmtId="165" fontId="6" fillId="18" borderId="1" xfId="1" applyNumberFormat="1" applyFont="1" applyFill="1" applyBorder="1" applyAlignment="1">
      <alignment vertical="center"/>
    </xf>
    <xf numFmtId="0" fontId="3" fillId="19" borderId="1" xfId="0" applyFont="1" applyFill="1" applyBorder="1" applyAlignment="1">
      <alignment horizontal="left" vertical="center"/>
    </xf>
    <xf numFmtId="1" fontId="3" fillId="19" borderId="1" xfId="0" applyNumberFormat="1" applyFont="1" applyFill="1" applyBorder="1" applyAlignment="1">
      <alignment horizontal="center" vertical="center"/>
    </xf>
    <xf numFmtId="1" fontId="6" fillId="19" borderId="1" xfId="0" applyNumberFormat="1" applyFont="1" applyFill="1" applyBorder="1" applyAlignment="1">
      <alignment horizontal="center" vertical="center"/>
    </xf>
    <xf numFmtId="1" fontId="3" fillId="19" borderId="1" xfId="0" applyNumberFormat="1" applyFont="1" applyFill="1" applyBorder="1" applyAlignment="1">
      <alignment horizontal="center" vertical="center" wrapText="1"/>
    </xf>
    <xf numFmtId="0" fontId="3" fillId="19" borderId="1" xfId="0" applyFont="1" applyFill="1" applyBorder="1" applyAlignment="1">
      <alignment horizontal="center" vertical="center"/>
    </xf>
    <xf numFmtId="0" fontId="13" fillId="19" borderId="1" xfId="0" applyFont="1" applyFill="1" applyBorder="1" applyAlignment="1">
      <alignment horizontal="left" vertical="center"/>
    </xf>
    <xf numFmtId="0" fontId="13" fillId="19" borderId="1" xfId="0" applyFont="1" applyFill="1" applyBorder="1" applyAlignment="1">
      <alignment horizontal="center" vertical="center"/>
    </xf>
    <xf numFmtId="0" fontId="2" fillId="0" borderId="0" xfId="0" applyFont="1" applyAlignment="1">
      <alignment wrapText="1"/>
    </xf>
    <xf numFmtId="1" fontId="13" fillId="19" borderId="1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18" borderId="1" xfId="0" applyFont="1" applyFill="1" applyBorder="1" applyAlignment="1">
      <alignment horizontal="center" vertical="center"/>
    </xf>
    <xf numFmtId="1" fontId="3" fillId="18" borderId="1" xfId="0" applyNumberFormat="1" applyFont="1" applyFill="1" applyBorder="1" applyAlignment="1">
      <alignment horizontal="center" vertical="center"/>
    </xf>
    <xf numFmtId="1" fontId="6" fillId="18" borderId="1" xfId="0" applyNumberFormat="1" applyFont="1" applyFill="1" applyBorder="1" applyAlignment="1">
      <alignment horizontal="center" vertical="center"/>
    </xf>
    <xf numFmtId="0" fontId="6" fillId="18" borderId="1" xfId="0" applyFont="1" applyFill="1" applyBorder="1" applyAlignment="1">
      <alignment horizontal="center" vertical="center" wrapText="1"/>
    </xf>
    <xf numFmtId="0" fontId="3" fillId="18" borderId="1" xfId="0" applyFont="1" applyFill="1" applyBorder="1" applyAlignment="1">
      <alignment horizontal="left" vertical="center"/>
    </xf>
    <xf numFmtId="3" fontId="3" fillId="19" borderId="1" xfId="0" applyNumberFormat="1" applyFont="1" applyFill="1" applyBorder="1" applyAlignment="1">
      <alignment horizontal="center" vertical="center"/>
    </xf>
    <xf numFmtId="0" fontId="6" fillId="19" borderId="1" xfId="0" applyFont="1" applyFill="1" applyBorder="1" applyAlignment="1">
      <alignment vertical="center"/>
    </xf>
    <xf numFmtId="166" fontId="2" fillId="6" borderId="1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top" wrapText="1"/>
    </xf>
    <xf numFmtId="0" fontId="3" fillId="19" borderId="1" xfId="0" applyFont="1" applyFill="1" applyBorder="1" applyAlignment="1">
      <alignment horizontal="left" vertical="center" wrapText="1"/>
    </xf>
    <xf numFmtId="0" fontId="2" fillId="19" borderId="1" xfId="0" applyFont="1" applyFill="1" applyBorder="1" applyAlignment="1">
      <alignment vertical="center" wrapText="1"/>
    </xf>
    <xf numFmtId="3" fontId="3" fillId="19" borderId="1" xfId="0" applyNumberFormat="1" applyFont="1" applyFill="1" applyBorder="1" applyAlignment="1">
      <alignment horizontal="center" vertical="center" wrapText="1"/>
    </xf>
    <xf numFmtId="3" fontId="6" fillId="19" borderId="1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18" borderId="1" xfId="0" applyFont="1" applyFill="1" applyBorder="1" applyAlignment="1">
      <alignment horizontal="center" vertical="center"/>
    </xf>
    <xf numFmtId="168" fontId="3" fillId="3" borderId="1" xfId="0" applyNumberFormat="1" applyFont="1" applyFill="1" applyBorder="1" applyAlignment="1">
      <alignment horizontal="center" vertical="center" wrapText="1"/>
    </xf>
    <xf numFmtId="0" fontId="13" fillId="18" borderId="1" xfId="0" applyFont="1" applyFill="1" applyBorder="1" applyAlignment="1">
      <alignment horizontal="center" vertical="center"/>
    </xf>
    <xf numFmtId="0" fontId="14" fillId="0" borderId="0" xfId="0" applyFont="1" applyFill="1"/>
    <xf numFmtId="0" fontId="14" fillId="0" borderId="0" xfId="0" applyFont="1" applyFill="1" applyAlignment="1">
      <alignment vertical="center"/>
    </xf>
    <xf numFmtId="0" fontId="3" fillId="18" borderId="1" xfId="0" applyFont="1" applyFill="1" applyBorder="1" applyAlignment="1">
      <alignment horizontal="center"/>
    </xf>
    <xf numFmtId="0" fontId="2" fillId="18" borderId="1" xfId="0" applyFont="1" applyFill="1" applyBorder="1" applyAlignment="1">
      <alignment horizontal="left"/>
    </xf>
    <xf numFmtId="1" fontId="2" fillId="18" borderId="1" xfId="0" applyNumberFormat="1" applyFont="1" applyFill="1" applyBorder="1" applyAlignment="1">
      <alignment horizontal="center" vertical="center"/>
    </xf>
    <xf numFmtId="1" fontId="2" fillId="19" borderId="1" xfId="0" applyNumberFormat="1" applyFont="1" applyFill="1" applyBorder="1" applyAlignment="1">
      <alignment horizontal="center" vertical="center"/>
    </xf>
    <xf numFmtId="0" fontId="2" fillId="18" borderId="1" xfId="0" applyFont="1" applyFill="1" applyBorder="1" applyAlignment="1">
      <alignment horizontal="center" vertical="center" wrapText="1"/>
    </xf>
    <xf numFmtId="0" fontId="2" fillId="19" borderId="1" xfId="0" applyFont="1" applyFill="1" applyBorder="1" applyAlignment="1">
      <alignment horizontal="center" vertical="center" wrapText="1"/>
    </xf>
    <xf numFmtId="0" fontId="6" fillId="19" borderId="1" xfId="0" applyFont="1" applyFill="1" applyBorder="1" applyAlignment="1">
      <alignment horizontal="center" vertical="center" wrapText="1"/>
    </xf>
    <xf numFmtId="2" fontId="6" fillId="19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0" fontId="3" fillId="19" borderId="1" xfId="0" applyFont="1" applyFill="1" applyBorder="1" applyAlignment="1">
      <alignment vertical="center" wrapText="1"/>
    </xf>
    <xf numFmtId="1" fontId="6" fillId="3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center" vertical="center" wrapText="1"/>
    </xf>
    <xf numFmtId="4" fontId="2" fillId="6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4" fontId="2" fillId="4" borderId="1" xfId="0" applyNumberFormat="1" applyFont="1" applyFill="1" applyBorder="1" applyAlignment="1">
      <alignment horizontal="center" vertical="center"/>
    </xf>
    <xf numFmtId="164" fontId="2" fillId="6" borderId="1" xfId="1" applyNumberFormat="1" applyFont="1" applyFill="1" applyBorder="1" applyAlignment="1">
      <alignment vertical="center" wrapText="1"/>
    </xf>
    <xf numFmtId="164" fontId="2" fillId="4" borderId="1" xfId="1" applyNumberFormat="1" applyFont="1" applyFill="1" applyBorder="1" applyAlignment="1">
      <alignment vertical="center" wrapText="1"/>
    </xf>
    <xf numFmtId="2" fontId="2" fillId="6" borderId="1" xfId="0" applyNumberFormat="1" applyFont="1" applyFill="1" applyBorder="1" applyAlignment="1">
      <alignment horizontal="center" vertical="center" wrapText="1"/>
    </xf>
    <xf numFmtId="2" fontId="2" fillId="7" borderId="1" xfId="0" applyNumberFormat="1" applyFont="1" applyFill="1" applyBorder="1" applyAlignment="1">
      <alignment horizontal="center" vertical="center" wrapText="1"/>
    </xf>
    <xf numFmtId="4" fontId="2" fillId="7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2" fontId="2" fillId="2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top"/>
    </xf>
    <xf numFmtId="0" fontId="2" fillId="0" borderId="0" xfId="0" applyFont="1" applyFill="1" applyAlignment="1">
      <alignment vertical="top"/>
    </xf>
    <xf numFmtId="0" fontId="2" fillId="0" borderId="0" xfId="0" applyFont="1" applyAlignment="1">
      <alignment vertical="top"/>
    </xf>
    <xf numFmtId="0" fontId="2" fillId="13" borderId="0" xfId="0" applyFont="1" applyFill="1" applyAlignment="1">
      <alignment vertical="top"/>
    </xf>
    <xf numFmtId="0" fontId="2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left" vertical="top" wrapText="1"/>
    </xf>
    <xf numFmtId="0" fontId="2" fillId="7" borderId="0" xfId="0" applyFont="1" applyFill="1" applyAlignment="1">
      <alignment vertical="top"/>
    </xf>
    <xf numFmtId="0" fontId="2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11" fillId="0" borderId="0" xfId="0" applyFont="1"/>
    <xf numFmtId="0" fontId="3" fillId="0" borderId="0" xfId="0" applyFont="1" applyBorder="1" applyAlignment="1">
      <alignment horizontal="center" vertical="center" wrapText="1"/>
    </xf>
    <xf numFmtId="1" fontId="2" fillId="7" borderId="1" xfId="0" applyNumberFormat="1" applyFont="1" applyFill="1" applyBorder="1" applyAlignment="1">
      <alignment horizontal="center" vertical="center"/>
    </xf>
    <xf numFmtId="0" fontId="11" fillId="7" borderId="0" xfId="0" applyFont="1" applyFill="1"/>
    <xf numFmtId="0" fontId="9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1" fontId="2" fillId="0" borderId="0" xfId="0" applyNumberFormat="1" applyFont="1"/>
    <xf numFmtId="0" fontId="9" fillId="4" borderId="1" xfId="0" applyFont="1" applyFill="1" applyBorder="1" applyAlignment="1">
      <alignment vertical="center" wrapText="1"/>
    </xf>
    <xf numFmtId="0" fontId="9" fillId="6" borderId="1" xfId="0" applyFont="1" applyFill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left" vertical="center" wrapText="1"/>
    </xf>
    <xf numFmtId="0" fontId="11" fillId="0" borderId="0" xfId="0" applyFont="1" applyAlignment="1"/>
    <xf numFmtId="3" fontId="9" fillId="0" borderId="1" xfId="0" applyNumberFormat="1" applyFont="1" applyBorder="1" applyAlignment="1">
      <alignment horizontal="center" vertical="center" wrapText="1"/>
    </xf>
    <xf numFmtId="0" fontId="2" fillId="15" borderId="1" xfId="0" applyFont="1" applyFill="1" applyBorder="1" applyAlignment="1">
      <alignment vertical="center" wrapText="1"/>
    </xf>
    <xf numFmtId="4" fontId="9" fillId="4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3" fontId="9" fillId="0" borderId="0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5" fillId="15" borderId="1" xfId="0" applyFont="1" applyFill="1" applyBorder="1" applyAlignment="1">
      <alignment vertical="center" wrapText="1"/>
    </xf>
    <xf numFmtId="0" fontId="9" fillId="15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15" fillId="4" borderId="1" xfId="0" applyFont="1" applyFill="1" applyBorder="1" applyAlignment="1">
      <alignment vertical="center" wrapText="1"/>
    </xf>
    <xf numFmtId="0" fontId="6" fillId="19" borderId="1" xfId="0" applyFont="1" applyFill="1" applyBorder="1" applyAlignment="1"/>
    <xf numFmtId="0" fontId="14" fillId="19" borderId="1" xfId="0" applyFont="1" applyFill="1" applyBorder="1" applyAlignment="1">
      <alignment horizontal="center"/>
    </xf>
    <xf numFmtId="167" fontId="6" fillId="19" borderId="1" xfId="0" applyNumberFormat="1" applyFont="1" applyFill="1" applyBorder="1" applyAlignment="1">
      <alignment horizontal="center"/>
    </xf>
    <xf numFmtId="3" fontId="13" fillId="19" borderId="1" xfId="0" applyNumberFormat="1" applyFont="1" applyFill="1" applyBorder="1" applyAlignment="1">
      <alignment horizontal="center" vertical="center" wrapText="1"/>
    </xf>
    <xf numFmtId="0" fontId="14" fillId="0" borderId="0" xfId="0" applyFont="1"/>
    <xf numFmtId="1" fontId="3" fillId="0" borderId="1" xfId="0" applyNumberFormat="1" applyFont="1" applyBorder="1" applyAlignment="1">
      <alignment horizontal="center" vertical="center" wrapText="1"/>
    </xf>
    <xf numFmtId="0" fontId="19" fillId="0" borderId="0" xfId="0" applyFont="1" applyFill="1"/>
    <xf numFmtId="0" fontId="3" fillId="0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vertical="center" wrapText="1"/>
    </xf>
    <xf numFmtId="3" fontId="9" fillId="7" borderId="1" xfId="0" applyNumberFormat="1" applyFont="1" applyFill="1" applyBorder="1" applyAlignment="1">
      <alignment horizontal="center" vertical="center" wrapText="1"/>
    </xf>
    <xf numFmtId="4" fontId="9" fillId="7" borderId="1" xfId="0" applyNumberFormat="1" applyFont="1" applyFill="1" applyBorder="1" applyAlignment="1">
      <alignment horizontal="center" vertical="center" wrapText="1"/>
    </xf>
    <xf numFmtId="3" fontId="2" fillId="7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/>
    </xf>
    <xf numFmtId="3" fontId="2" fillId="20" borderId="1" xfId="0" applyNumberFormat="1" applyFont="1" applyFill="1" applyBorder="1" applyAlignment="1">
      <alignment horizontal="center" vertical="center" wrapText="1"/>
    </xf>
    <xf numFmtId="1" fontId="20" fillId="3" borderId="1" xfId="0" applyNumberFormat="1" applyFont="1" applyFill="1" applyBorder="1" applyAlignment="1">
      <alignment horizontal="center" vertical="center" wrapText="1"/>
    </xf>
    <xf numFmtId="1" fontId="21" fillId="3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2" fillId="20" borderId="5" xfId="0" applyFont="1" applyFill="1" applyBorder="1" applyAlignment="1">
      <alignment vertical="center" wrapText="1"/>
    </xf>
    <xf numFmtId="0" fontId="2" fillId="20" borderId="5" xfId="0" applyFont="1" applyFill="1" applyBorder="1" applyAlignment="1">
      <alignment horizontal="center" vertical="center" wrapText="1"/>
    </xf>
    <xf numFmtId="3" fontId="2" fillId="20" borderId="5" xfId="0" applyNumberFormat="1" applyFont="1" applyFill="1" applyBorder="1" applyAlignment="1">
      <alignment horizontal="center" vertical="center" wrapText="1"/>
    </xf>
    <xf numFmtId="2" fontId="2" fillId="20" borderId="5" xfId="0" applyNumberFormat="1" applyFont="1" applyFill="1" applyBorder="1" applyAlignment="1">
      <alignment horizontal="center" vertical="center" wrapText="1"/>
    </xf>
    <xf numFmtId="0" fontId="2" fillId="20" borderId="5" xfId="0" applyFont="1" applyFill="1" applyBorder="1" applyAlignment="1">
      <alignment horizontal="left" vertical="top" wrapText="1"/>
    </xf>
    <xf numFmtId="0" fontId="2" fillId="20" borderId="5" xfId="0" applyFont="1" applyFill="1" applyBorder="1" applyAlignment="1">
      <alignment horizontal="left" vertical="center" wrapText="1"/>
    </xf>
    <xf numFmtId="3" fontId="2" fillId="20" borderId="5" xfId="0" applyNumberFormat="1" applyFont="1" applyFill="1" applyBorder="1" applyAlignment="1">
      <alignment horizontal="center" vertical="center"/>
    </xf>
    <xf numFmtId="0" fontId="2" fillId="20" borderId="5" xfId="0" applyFont="1" applyFill="1" applyBorder="1" applyAlignment="1">
      <alignment horizontal="center" vertical="center"/>
    </xf>
    <xf numFmtId="165" fontId="2" fillId="20" borderId="5" xfId="1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65" fontId="2" fillId="7" borderId="1" xfId="1" applyNumberFormat="1" applyFont="1" applyFill="1" applyBorder="1" applyAlignment="1">
      <alignment horizontal="center" vertical="center" wrapText="1"/>
    </xf>
    <xf numFmtId="3" fontId="22" fillId="7" borderId="1" xfId="0" applyNumberFormat="1" applyFont="1" applyFill="1" applyBorder="1" applyAlignment="1">
      <alignment horizontal="center" vertical="center" wrapText="1"/>
    </xf>
    <xf numFmtId="3" fontId="22" fillId="20" borderId="1" xfId="0" applyNumberFormat="1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left" vertical="top" wrapText="1"/>
    </xf>
    <xf numFmtId="1" fontId="2" fillId="6" borderId="5" xfId="0" applyNumberFormat="1" applyFont="1" applyFill="1" applyBorder="1" applyAlignment="1">
      <alignment horizontal="center" vertical="center" wrapText="1"/>
    </xf>
    <xf numFmtId="0" fontId="2" fillId="6" borderId="5" xfId="1" applyNumberFormat="1" applyFont="1" applyFill="1" applyBorder="1" applyAlignment="1">
      <alignment horizontal="center" vertical="center"/>
    </xf>
    <xf numFmtId="0" fontId="2" fillId="20" borderId="1" xfId="0" applyFont="1" applyFill="1" applyBorder="1" applyAlignment="1">
      <alignment horizontal="center" vertical="center" wrapText="1"/>
    </xf>
    <xf numFmtId="3" fontId="2" fillId="20" borderId="1" xfId="0" applyNumberFormat="1" applyFont="1" applyFill="1" applyBorder="1" applyAlignment="1">
      <alignment horizontal="center" vertical="center"/>
    </xf>
    <xf numFmtId="4" fontId="2" fillId="20" borderId="1" xfId="0" applyNumberFormat="1" applyFont="1" applyFill="1" applyBorder="1" applyAlignment="1">
      <alignment horizontal="center" vertical="center"/>
    </xf>
    <xf numFmtId="4" fontId="2" fillId="7" borderId="1" xfId="0" applyNumberFormat="1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 vertical="top"/>
    </xf>
    <xf numFmtId="0" fontId="5" fillId="0" borderId="0" xfId="0" applyFont="1" applyFill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center"/>
    </xf>
    <xf numFmtId="3" fontId="24" fillId="19" borderId="1" xfId="0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top" wrapText="1"/>
    </xf>
    <xf numFmtId="3" fontId="2" fillId="7" borderId="1" xfId="0" applyNumberFormat="1" applyFont="1" applyFill="1" applyBorder="1" applyAlignment="1">
      <alignment horizontal="center" vertical="top" wrapText="1"/>
    </xf>
    <xf numFmtId="0" fontId="2" fillId="20" borderId="1" xfId="0" applyFont="1" applyFill="1" applyBorder="1" applyAlignment="1">
      <alignment vertical="top" wrapText="1"/>
    </xf>
    <xf numFmtId="0" fontId="2" fillId="20" borderId="1" xfId="0" applyFont="1" applyFill="1" applyBorder="1" applyAlignment="1">
      <alignment horizontal="center" vertical="top" wrapText="1"/>
    </xf>
    <xf numFmtId="3" fontId="2" fillId="20" borderId="1" xfId="0" applyNumberFormat="1" applyFont="1" applyFill="1" applyBorder="1" applyAlignment="1">
      <alignment horizontal="center" vertical="top" wrapText="1"/>
    </xf>
    <xf numFmtId="2" fontId="2" fillId="20" borderId="1" xfId="0" applyNumberFormat="1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vertical="top" wrapText="1"/>
    </xf>
    <xf numFmtId="3" fontId="2" fillId="7" borderId="1" xfId="0" applyNumberFormat="1" applyFont="1" applyFill="1" applyBorder="1" applyAlignment="1">
      <alignment horizontal="center" vertical="top"/>
    </xf>
    <xf numFmtId="3" fontId="2" fillId="7" borderId="1" xfId="1" applyNumberFormat="1" applyFont="1" applyFill="1" applyBorder="1" applyAlignment="1">
      <alignment horizontal="center" vertical="top" wrapText="1"/>
    </xf>
    <xf numFmtId="3" fontId="2" fillId="20" borderId="1" xfId="1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left" vertical="top" wrapText="1"/>
    </xf>
    <xf numFmtId="164" fontId="2" fillId="7" borderId="1" xfId="1" applyNumberFormat="1" applyFont="1" applyFill="1" applyBorder="1" applyAlignment="1">
      <alignment vertical="center" wrapText="1"/>
    </xf>
    <xf numFmtId="0" fontId="2" fillId="20" borderId="1" xfId="0" applyFont="1" applyFill="1" applyBorder="1" applyAlignment="1">
      <alignment vertical="center" wrapText="1"/>
    </xf>
    <xf numFmtId="165" fontId="2" fillId="20" borderId="1" xfId="1" applyNumberFormat="1" applyFont="1" applyFill="1" applyBorder="1" applyAlignment="1">
      <alignment horizontal="center" vertical="center" wrapText="1"/>
    </xf>
    <xf numFmtId="164" fontId="2" fillId="20" borderId="1" xfId="1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" fontId="3" fillId="7" borderId="1" xfId="0" applyNumberFormat="1" applyFont="1" applyFill="1" applyBorder="1" applyAlignment="1">
      <alignment horizontal="center" vertical="center" wrapText="1"/>
    </xf>
    <xf numFmtId="167" fontId="2" fillId="7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/>
    <xf numFmtId="3" fontId="9" fillId="20" borderId="5" xfId="0" applyNumberFormat="1" applyFont="1" applyFill="1" applyBorder="1" applyAlignment="1">
      <alignment horizontal="center" vertical="center" wrapText="1"/>
    </xf>
    <xf numFmtId="3" fontId="9" fillId="7" borderId="5" xfId="0" applyNumberFormat="1" applyFont="1" applyFill="1" applyBorder="1" applyAlignment="1">
      <alignment horizontal="center" vertical="center" wrapText="1"/>
    </xf>
    <xf numFmtId="0" fontId="2" fillId="7" borderId="0" xfId="0" applyFont="1" applyFill="1" applyAlignment="1">
      <alignment horizontal="center" vertical="center"/>
    </xf>
    <xf numFmtId="3" fontId="9" fillId="4" borderId="5" xfId="0" applyNumberFormat="1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20" borderId="3" xfId="0" applyFont="1" applyFill="1" applyBorder="1" applyAlignment="1">
      <alignment horizontal="center" vertical="center" wrapText="1"/>
    </xf>
    <xf numFmtId="0" fontId="3" fillId="20" borderId="2" xfId="0" applyFont="1" applyFill="1" applyBorder="1" applyAlignment="1">
      <alignment horizontal="center" vertical="center" wrapText="1"/>
    </xf>
    <xf numFmtId="0" fontId="3" fillId="20" borderId="4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3" fillId="7" borderId="1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7" borderId="3" xfId="0" applyFont="1" applyFill="1" applyBorder="1" applyAlignment="1">
      <alignment horizontal="left" vertical="center" wrapText="1"/>
    </xf>
    <xf numFmtId="0" fontId="3" fillId="7" borderId="2" xfId="0" applyFont="1" applyFill="1" applyBorder="1" applyAlignment="1">
      <alignment horizontal="left" vertical="center" wrapText="1"/>
    </xf>
    <xf numFmtId="0" fontId="3" fillId="20" borderId="3" xfId="0" applyFont="1" applyFill="1" applyBorder="1" applyAlignment="1">
      <alignment horizontal="left" vertical="center" wrapText="1"/>
    </xf>
    <xf numFmtId="0" fontId="3" fillId="20" borderId="4" xfId="0" applyFont="1" applyFill="1" applyBorder="1" applyAlignment="1">
      <alignment horizontal="left" vertical="center" wrapText="1"/>
    </xf>
    <xf numFmtId="0" fontId="3" fillId="20" borderId="2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3" fillId="6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 wrapText="1"/>
    </xf>
    <xf numFmtId="0" fontId="3" fillId="6" borderId="2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3" fontId="2" fillId="0" borderId="11" xfId="0" applyNumberFormat="1" applyFont="1" applyFill="1" applyBorder="1" applyAlignment="1">
      <alignment horizontal="center" wrapText="1"/>
    </xf>
    <xf numFmtId="0" fontId="3" fillId="4" borderId="1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vertical="center" wrapText="1"/>
    </xf>
    <xf numFmtId="0" fontId="3" fillId="6" borderId="4" xfId="0" applyFont="1" applyFill="1" applyBorder="1" applyAlignment="1">
      <alignment horizontal="left" vertical="center" wrapText="1"/>
    </xf>
    <xf numFmtId="0" fontId="3" fillId="7" borderId="4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3" fillId="4" borderId="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3" fillId="4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" fontId="3" fillId="4" borderId="1" xfId="0" applyNumberFormat="1" applyFont="1" applyFill="1" applyBorder="1" applyAlignment="1">
      <alignment horizontal="left" vertical="center" wrapText="1"/>
    </xf>
    <xf numFmtId="1" fontId="3" fillId="0" borderId="1" xfId="0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3" fillId="20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3" fillId="0" borderId="1" xfId="0" applyFont="1" applyBorder="1" applyAlignment="1">
      <alignment vertical="center" wrapText="1"/>
    </xf>
    <xf numFmtId="0" fontId="3" fillId="15" borderId="1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horizontal="left" wrapText="1"/>
    </xf>
  </cellXfs>
  <cellStyles count="2">
    <cellStyle name="Milliers" xfId="1" builtinId="3"/>
    <cellStyle name="Normal" xfId="0" builtinId="0"/>
  </cellStyles>
  <dxfs count="11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numFmt numFmtId="3" formatCode="#,##0"/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numFmt numFmtId="3" formatCode="#,##0"/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numFmt numFmtId="3" formatCode="#,##0"/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numFmt numFmtId="3" formatCode="#,##0"/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fill>
        <patternFill patternType="solid">
          <fgColor indexed="64"/>
          <bgColor rgb="FF00B05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fill>
        <patternFill patternType="solid">
          <fgColor indexed="64"/>
          <bgColor rgb="FF00B05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color auto="1"/>
        <name val="Calisto MT"/>
        <scheme val="none"/>
      </font>
      <fill>
        <patternFill patternType="solid">
          <fgColor indexed="64"/>
          <bgColor rgb="FF00B050"/>
        </patternFill>
      </fill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305864E\Downloads\GT%20N&#176;3%20Gestion%20Comptable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C (2)"/>
      <sheetName val="ACCD SIEGE (2)"/>
      <sheetName val="ACCD AGENCE PRINCIPALE"/>
      <sheetName val="AGENCES ACCD 1"/>
      <sheetName val="AGENCES ACCD 2"/>
      <sheetName val="GUICHET ACCD"/>
      <sheetName val="ACCT (2)"/>
      <sheetName val="DCP (2)"/>
      <sheetName val="TG1 (2)"/>
      <sheetName val="TG 2 (2)"/>
      <sheetName val="TG 3 (2)"/>
      <sheetName val="PDA (2)"/>
      <sheetName val="PD (2)"/>
      <sheetName val="PR 1 (2)"/>
      <sheetName val="PR 2 (2)"/>
      <sheetName val="PR 3 (2)"/>
      <sheetName val="TP1 ABJ (2)"/>
      <sheetName val="TP1 INT (2)"/>
      <sheetName val="TP 2 (2)"/>
      <sheetName val="TP3 (2)"/>
      <sheetName val="T1 (2)"/>
      <sheetName val="T2 (2)"/>
      <sheetName val="T3 (2)"/>
      <sheetName val="TP AUPRES DES MINISTERES"/>
      <sheetName val="RGF (2)"/>
      <sheetName val="R P D"/>
      <sheetName val="R P Douane"/>
      <sheetName val="AC EPN 1"/>
      <sheetName val="AC EPN 2"/>
      <sheetName val="AC EPN 3"/>
      <sheetName val="AC PROJET 1"/>
      <sheetName val="AC PROJET 2"/>
      <sheetName val="AC PROJET 3"/>
      <sheetName val="PAIERIES A L'ETRANGER 1"/>
      <sheetName val="PAIERIES A L'ETRANGER 2"/>
      <sheetName val="PAIERIES A L'ETRANGER 3"/>
    </sheetNames>
    <sheetDataSet>
      <sheetData sheetId="0" refreshError="1"/>
      <sheetData sheetId="1" refreshError="1"/>
      <sheetData sheetId="2" refreshError="1">
        <row r="6">
          <cell r="E6">
            <v>6896</v>
          </cell>
        </row>
        <row r="19">
          <cell r="E19">
            <v>5588</v>
          </cell>
        </row>
        <row r="20">
          <cell r="E20">
            <v>5780</v>
          </cell>
        </row>
        <row r="21">
          <cell r="E21">
            <v>8680</v>
          </cell>
        </row>
        <row r="22">
          <cell r="E22">
            <v>7191</v>
          </cell>
        </row>
        <row r="23">
          <cell r="E23">
            <v>5015</v>
          </cell>
        </row>
        <row r="24">
          <cell r="E24">
            <v>2226</v>
          </cell>
        </row>
        <row r="25">
          <cell r="E25">
            <v>8209</v>
          </cell>
        </row>
        <row r="26">
          <cell r="E26">
            <v>5049</v>
          </cell>
        </row>
        <row r="27">
          <cell r="E27">
            <v>7941</v>
          </cell>
        </row>
        <row r="29">
          <cell r="E29">
            <v>3890</v>
          </cell>
        </row>
        <row r="31">
          <cell r="E31">
            <v>4053</v>
          </cell>
        </row>
        <row r="32">
          <cell r="E32">
            <v>22342</v>
          </cell>
        </row>
        <row r="33">
          <cell r="E33">
            <v>13682</v>
          </cell>
        </row>
        <row r="34">
          <cell r="E34">
            <v>7700</v>
          </cell>
        </row>
        <row r="35">
          <cell r="E35">
            <v>6097</v>
          </cell>
        </row>
        <row r="36">
          <cell r="E36">
            <v>33782</v>
          </cell>
        </row>
        <row r="37">
          <cell r="E37">
            <v>526</v>
          </cell>
        </row>
        <row r="38">
          <cell r="E38">
            <v>756</v>
          </cell>
        </row>
        <row r="39">
          <cell r="E39">
            <v>0</v>
          </cell>
        </row>
        <row r="40">
          <cell r="E40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tables/table1.xml><?xml version="1.0" encoding="utf-8"?>
<table xmlns="http://schemas.openxmlformats.org/spreadsheetml/2006/main" id="1" name="Tableau1276192" displayName="Tableau1276192" ref="A3:F64" totalsRowCount="1" headerRowDxfId="10" dataDxfId="8" totalsRowDxfId="6" headerRowBorderDxfId="9" tableBorderDxfId="7">
  <autoFilter ref="A3:F63"/>
  <tableColumns count="6">
    <tableColumn id="1" name="Service" totalsRowLabel="TOTAL" totalsRowDxfId="5"/>
    <tableColumn id="2" name="Poste de travail" totalsRowDxfId="4"/>
    <tableColumn id="3" name="Effectif existant" totalsRowLabel="41" totalsRowDxfId="3"/>
    <tableColumn id="4" name="Effectif proposé de manière empirique" totalsRowFunction="custom" totalsRowDxfId="2">
      <totalsRowFormula>SUM(D4:D63)</totalsRowFormula>
    </tableColumn>
    <tableColumn id="5" name="Charge de travail annuelle (heures)" totalsRowDxfId="1"/>
    <tableColumn id="6" name="Effectif défini par la charge de travail" totalsRowDxfId="0">
      <calculatedColumnFormula>E4/1840</calculatedColumnFormula>
    </tableColumn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J77"/>
  <sheetViews>
    <sheetView zoomScale="110" zoomScaleNormal="110" workbookViewId="0">
      <selection activeCell="J7" sqref="J7"/>
    </sheetView>
  </sheetViews>
  <sheetFormatPr baseColWidth="10" defaultColWidth="11.42578125" defaultRowHeight="15.75" x14ac:dyDescent="0.25"/>
  <cols>
    <col min="1" max="1" width="28.7109375" style="1" customWidth="1"/>
    <col min="2" max="2" width="35.140625" style="1" customWidth="1"/>
    <col min="3" max="3" width="12.85546875" style="1" customWidth="1"/>
    <col min="4" max="4" width="20" style="1" customWidth="1"/>
    <col min="5" max="5" width="17.28515625" style="1" customWidth="1"/>
    <col min="6" max="6" width="18.7109375" style="1" customWidth="1"/>
    <col min="7" max="7" width="11.42578125" style="2"/>
    <col min="8" max="8" width="11.42578125" style="1"/>
    <col min="9" max="9" width="16.5703125" style="1" customWidth="1"/>
    <col min="10" max="16384" width="11.42578125" style="1"/>
  </cols>
  <sheetData>
    <row r="1" spans="1:10" x14ac:dyDescent="0.25">
      <c r="A1" s="355" t="s">
        <v>99</v>
      </c>
      <c r="B1" s="355"/>
      <c r="C1" s="355"/>
      <c r="D1" s="355"/>
      <c r="E1" s="355"/>
      <c r="F1" s="355"/>
      <c r="G1" s="355"/>
      <c r="H1" s="355"/>
      <c r="I1" s="355"/>
    </row>
    <row r="2" spans="1:10" x14ac:dyDescent="0.25">
      <c r="A2" s="24"/>
      <c r="B2" s="24"/>
      <c r="C2" s="24"/>
      <c r="D2" s="24"/>
      <c r="E2" s="24"/>
      <c r="F2" s="24"/>
      <c r="G2" s="25"/>
      <c r="H2" s="24"/>
      <c r="I2" s="24"/>
    </row>
    <row r="4" spans="1:10" ht="47.25" x14ac:dyDescent="0.25">
      <c r="A4" s="23" t="s">
        <v>98</v>
      </c>
      <c r="B4" s="22" t="s">
        <v>97</v>
      </c>
      <c r="C4" s="22" t="s">
        <v>96</v>
      </c>
      <c r="D4" s="22" t="s">
        <v>95</v>
      </c>
      <c r="E4" s="22" t="s">
        <v>94</v>
      </c>
      <c r="F4" s="22" t="s">
        <v>93</v>
      </c>
      <c r="G4" s="21" t="s">
        <v>92</v>
      </c>
      <c r="H4" s="21" t="s">
        <v>91</v>
      </c>
    </row>
    <row r="5" spans="1:10" ht="31.5" x14ac:dyDescent="0.25">
      <c r="A5" s="345"/>
      <c r="B5" s="55" t="s">
        <v>90</v>
      </c>
      <c r="C5" s="13"/>
      <c r="D5" s="13">
        <v>1</v>
      </c>
      <c r="E5" s="13"/>
      <c r="F5" s="12"/>
      <c r="G5" s="10">
        <v>1</v>
      </c>
      <c r="H5" s="13">
        <f t="shared" ref="H5:H36" si="0">G5-D5</f>
        <v>0</v>
      </c>
    </row>
    <row r="6" spans="1:10" x14ac:dyDescent="0.25">
      <c r="A6" s="347"/>
      <c r="B6" s="29" t="s">
        <v>89</v>
      </c>
      <c r="C6" s="16"/>
      <c r="D6" s="16">
        <v>4</v>
      </c>
      <c r="E6" s="16"/>
      <c r="F6" s="15"/>
      <c r="G6" s="8">
        <v>4</v>
      </c>
      <c r="H6" s="13">
        <f t="shared" si="0"/>
        <v>0</v>
      </c>
    </row>
    <row r="7" spans="1:10" s="20" customFormat="1" x14ac:dyDescent="0.25">
      <c r="A7" s="348" t="s">
        <v>88</v>
      </c>
      <c r="B7" s="304" t="s">
        <v>87</v>
      </c>
      <c r="C7" s="162"/>
      <c r="D7" s="162">
        <v>1</v>
      </c>
      <c r="E7" s="162"/>
      <c r="F7" s="288"/>
      <c r="G7" s="10">
        <v>1</v>
      </c>
      <c r="H7" s="162">
        <f t="shared" si="0"/>
        <v>0</v>
      </c>
    </row>
    <row r="8" spans="1:10" s="20" customFormat="1" ht="16.5" customHeight="1" x14ac:dyDescent="0.25">
      <c r="A8" s="350"/>
      <c r="B8" s="304" t="s">
        <v>86</v>
      </c>
      <c r="C8" s="162"/>
      <c r="D8" s="162">
        <v>8</v>
      </c>
      <c r="E8" s="162"/>
      <c r="F8" s="288"/>
      <c r="G8" s="8">
        <v>1</v>
      </c>
      <c r="H8" s="162">
        <f t="shared" si="0"/>
        <v>-7</v>
      </c>
    </row>
    <row r="9" spans="1:10" s="20" customFormat="1" ht="16.5" customHeight="1" x14ac:dyDescent="0.25">
      <c r="A9" s="345" t="s">
        <v>85</v>
      </c>
      <c r="B9" s="55" t="s">
        <v>84</v>
      </c>
      <c r="C9" s="13"/>
      <c r="D9" s="13">
        <v>1</v>
      </c>
      <c r="E9" s="13"/>
      <c r="F9" s="12"/>
      <c r="G9" s="10">
        <v>1</v>
      </c>
      <c r="H9" s="13">
        <f t="shared" si="0"/>
        <v>0</v>
      </c>
    </row>
    <row r="10" spans="1:10" s="20" customFormat="1" ht="33" customHeight="1" x14ac:dyDescent="0.25">
      <c r="A10" s="346"/>
      <c r="B10" s="55" t="s">
        <v>526</v>
      </c>
      <c r="C10" s="13"/>
      <c r="D10" s="13">
        <v>2</v>
      </c>
      <c r="E10" s="13"/>
      <c r="F10" s="12"/>
      <c r="G10" s="10">
        <v>1</v>
      </c>
      <c r="H10" s="13">
        <f t="shared" si="0"/>
        <v>-1</v>
      </c>
    </row>
    <row r="11" spans="1:10" x14ac:dyDescent="0.25">
      <c r="A11" s="348" t="s">
        <v>3</v>
      </c>
      <c r="B11" s="304" t="s">
        <v>2</v>
      </c>
      <c r="C11" s="162"/>
      <c r="D11" s="162">
        <v>1</v>
      </c>
      <c r="E11" s="162"/>
      <c r="F11" s="288"/>
      <c r="G11" s="10">
        <v>1</v>
      </c>
      <c r="H11" s="162">
        <f t="shared" si="0"/>
        <v>0</v>
      </c>
    </row>
    <row r="12" spans="1:10" x14ac:dyDescent="0.25">
      <c r="A12" s="350"/>
      <c r="B12" s="304" t="s">
        <v>1</v>
      </c>
      <c r="C12" s="162"/>
      <c r="D12" s="162">
        <v>1</v>
      </c>
      <c r="E12" s="162"/>
      <c r="F12" s="288"/>
      <c r="G12" s="8">
        <v>1</v>
      </c>
      <c r="H12" s="162">
        <f t="shared" si="0"/>
        <v>0</v>
      </c>
    </row>
    <row r="13" spans="1:10" ht="31.5" x14ac:dyDescent="0.25">
      <c r="A13" s="345" t="s">
        <v>83</v>
      </c>
      <c r="B13" s="55" t="s">
        <v>82</v>
      </c>
      <c r="C13" s="13"/>
      <c r="D13" s="13">
        <v>1</v>
      </c>
      <c r="E13" s="13"/>
      <c r="F13" s="12"/>
      <c r="G13" s="10">
        <v>1</v>
      </c>
      <c r="H13" s="13">
        <f t="shared" si="0"/>
        <v>0</v>
      </c>
    </row>
    <row r="14" spans="1:10" ht="19.5" customHeight="1" x14ac:dyDescent="0.25">
      <c r="A14" s="347"/>
      <c r="B14" s="55" t="s">
        <v>81</v>
      </c>
      <c r="C14" s="13"/>
      <c r="D14" s="13">
        <v>1</v>
      </c>
      <c r="E14" s="13"/>
      <c r="F14" s="12"/>
      <c r="G14" s="10">
        <v>1</v>
      </c>
      <c r="H14" s="13">
        <f t="shared" si="0"/>
        <v>0</v>
      </c>
    </row>
    <row r="15" spans="1:10" ht="31.5" x14ac:dyDescent="0.25">
      <c r="A15" s="348" t="s">
        <v>80</v>
      </c>
      <c r="B15" s="304" t="s">
        <v>79</v>
      </c>
      <c r="C15" s="162"/>
      <c r="D15" s="162">
        <v>1</v>
      </c>
      <c r="E15" s="162"/>
      <c r="F15" s="288"/>
      <c r="G15" s="8">
        <v>1</v>
      </c>
      <c r="H15" s="291">
        <f t="shared" si="0"/>
        <v>0</v>
      </c>
    </row>
    <row r="16" spans="1:10" ht="29.25" customHeight="1" x14ac:dyDescent="0.25">
      <c r="A16" s="350"/>
      <c r="B16" s="311" t="s">
        <v>78</v>
      </c>
      <c r="C16" s="291"/>
      <c r="D16" s="291">
        <v>1</v>
      </c>
      <c r="E16" s="291"/>
      <c r="F16" s="312"/>
      <c r="G16" s="10">
        <v>1</v>
      </c>
      <c r="H16" s="291">
        <f t="shared" si="0"/>
        <v>0</v>
      </c>
      <c r="J16" s="19"/>
    </row>
    <row r="17" spans="1:8" ht="35.450000000000003" customHeight="1" x14ac:dyDescent="0.25">
      <c r="A17" s="283" t="s">
        <v>77</v>
      </c>
      <c r="B17" s="55" t="s">
        <v>76</v>
      </c>
      <c r="C17" s="13"/>
      <c r="D17" s="13">
        <v>1</v>
      </c>
      <c r="E17" s="13"/>
      <c r="F17" s="12"/>
      <c r="G17" s="10">
        <v>1</v>
      </c>
      <c r="H17" s="13">
        <f t="shared" si="0"/>
        <v>0</v>
      </c>
    </row>
    <row r="18" spans="1:8" ht="37.9" customHeight="1" x14ac:dyDescent="0.25">
      <c r="A18" s="351" t="s">
        <v>75</v>
      </c>
      <c r="B18" s="311" t="s">
        <v>74</v>
      </c>
      <c r="C18" s="291"/>
      <c r="D18" s="291">
        <v>1</v>
      </c>
      <c r="E18" s="291"/>
      <c r="F18" s="312"/>
      <c r="G18" s="10">
        <v>1</v>
      </c>
      <c r="H18" s="291">
        <f t="shared" si="0"/>
        <v>0</v>
      </c>
    </row>
    <row r="19" spans="1:8" ht="34.9" customHeight="1" x14ac:dyDescent="0.25">
      <c r="A19" s="353"/>
      <c r="B19" s="304" t="s">
        <v>73</v>
      </c>
      <c r="C19" s="162"/>
      <c r="D19" s="162">
        <v>1</v>
      </c>
      <c r="E19" s="162"/>
      <c r="F19" s="288"/>
      <c r="G19" s="8">
        <v>1</v>
      </c>
      <c r="H19" s="291">
        <f t="shared" si="0"/>
        <v>0</v>
      </c>
    </row>
    <row r="20" spans="1:8" ht="30" customHeight="1" x14ac:dyDescent="0.25">
      <c r="A20" s="353"/>
      <c r="B20" s="311" t="s">
        <v>72</v>
      </c>
      <c r="C20" s="291"/>
      <c r="D20" s="291">
        <v>1</v>
      </c>
      <c r="E20" s="291"/>
      <c r="F20" s="312"/>
      <c r="G20" s="10">
        <v>1</v>
      </c>
      <c r="H20" s="291">
        <f t="shared" si="0"/>
        <v>0</v>
      </c>
    </row>
    <row r="21" spans="1:8" ht="28.5" customHeight="1" x14ac:dyDescent="0.25">
      <c r="A21" s="352"/>
      <c r="B21" s="304" t="s">
        <v>71</v>
      </c>
      <c r="C21" s="162"/>
      <c r="D21" s="162">
        <v>1</v>
      </c>
      <c r="E21" s="162"/>
      <c r="F21" s="288"/>
      <c r="G21" s="8">
        <v>1</v>
      </c>
      <c r="H21" s="291">
        <f t="shared" si="0"/>
        <v>0</v>
      </c>
    </row>
    <row r="22" spans="1:8" ht="24" customHeight="1" x14ac:dyDescent="0.25">
      <c r="A22" s="345" t="s">
        <v>70</v>
      </c>
      <c r="B22" s="55" t="s">
        <v>69</v>
      </c>
      <c r="C22" s="13"/>
      <c r="D22" s="13">
        <v>1</v>
      </c>
      <c r="E22" s="13"/>
      <c r="F22" s="12"/>
      <c r="G22" s="10">
        <v>1</v>
      </c>
      <c r="H22" s="13">
        <f t="shared" si="0"/>
        <v>0</v>
      </c>
    </row>
    <row r="23" spans="1:8" ht="30" customHeight="1" x14ac:dyDescent="0.25">
      <c r="A23" s="347"/>
      <c r="B23" s="55" t="s">
        <v>68</v>
      </c>
      <c r="C23" s="13"/>
      <c r="D23" s="13">
        <v>6</v>
      </c>
      <c r="E23" s="13"/>
      <c r="F23" s="12"/>
      <c r="G23" s="10">
        <v>5</v>
      </c>
      <c r="H23" s="13">
        <f t="shared" si="0"/>
        <v>-1</v>
      </c>
    </row>
    <row r="24" spans="1:8" ht="27" customHeight="1" x14ac:dyDescent="0.25">
      <c r="A24" s="351" t="s">
        <v>67</v>
      </c>
      <c r="B24" s="311" t="s">
        <v>66</v>
      </c>
      <c r="C24" s="291"/>
      <c r="D24" s="291">
        <v>1</v>
      </c>
      <c r="E24" s="291">
        <v>2104</v>
      </c>
      <c r="F24" s="313">
        <f>E24/1840</f>
        <v>1.1434782608695653</v>
      </c>
      <c r="G24" s="10">
        <v>1</v>
      </c>
      <c r="H24" s="291">
        <f t="shared" si="0"/>
        <v>0</v>
      </c>
    </row>
    <row r="25" spans="1:8" ht="27" customHeight="1" x14ac:dyDescent="0.25">
      <c r="A25" s="352"/>
      <c r="B25" s="311" t="s">
        <v>65</v>
      </c>
      <c r="C25" s="291"/>
      <c r="D25" s="291">
        <v>1</v>
      </c>
      <c r="E25" s="291"/>
      <c r="F25" s="313"/>
      <c r="G25" s="10"/>
      <c r="H25" s="291">
        <f t="shared" si="0"/>
        <v>-1</v>
      </c>
    </row>
    <row r="26" spans="1:8" ht="25.5" customHeight="1" x14ac:dyDescent="0.25">
      <c r="A26" s="345" t="s">
        <v>64</v>
      </c>
      <c r="B26" s="55" t="s">
        <v>63</v>
      </c>
      <c r="C26" s="13"/>
      <c r="D26" s="13">
        <v>1</v>
      </c>
      <c r="E26" s="13">
        <v>3557</v>
      </c>
      <c r="F26" s="225">
        <f t="shared" ref="F26:F57" si="1">E26/1840</f>
        <v>1.9331521739130435</v>
      </c>
      <c r="G26" s="10">
        <v>1</v>
      </c>
      <c r="H26" s="13">
        <f t="shared" si="0"/>
        <v>0</v>
      </c>
    </row>
    <row r="27" spans="1:8" ht="48" customHeight="1" x14ac:dyDescent="0.25">
      <c r="A27" s="346"/>
      <c r="B27" s="55" t="s">
        <v>62</v>
      </c>
      <c r="C27" s="13"/>
      <c r="D27" s="13">
        <v>6</v>
      </c>
      <c r="E27" s="13">
        <v>10229</v>
      </c>
      <c r="F27" s="225">
        <f t="shared" si="1"/>
        <v>5.5592391304347828</v>
      </c>
      <c r="G27" s="10">
        <v>6</v>
      </c>
      <c r="H27" s="13">
        <f t="shared" si="0"/>
        <v>0</v>
      </c>
    </row>
    <row r="28" spans="1:8" ht="34.5" customHeight="1" x14ac:dyDescent="0.25">
      <c r="A28" s="347"/>
      <c r="B28" s="55" t="s">
        <v>61</v>
      </c>
      <c r="C28" s="13"/>
      <c r="D28" s="13">
        <v>3</v>
      </c>
      <c r="E28" s="13">
        <v>1816</v>
      </c>
      <c r="F28" s="225">
        <f t="shared" si="1"/>
        <v>0.9869565217391304</v>
      </c>
      <c r="G28" s="10">
        <v>1</v>
      </c>
      <c r="H28" s="13">
        <f t="shared" si="0"/>
        <v>-2</v>
      </c>
    </row>
    <row r="29" spans="1:8" ht="24" customHeight="1" x14ac:dyDescent="0.25">
      <c r="A29" s="351" t="s">
        <v>60</v>
      </c>
      <c r="B29" s="311" t="s">
        <v>59</v>
      </c>
      <c r="C29" s="291"/>
      <c r="D29" s="291">
        <v>1</v>
      </c>
      <c r="E29" s="291">
        <v>2297</v>
      </c>
      <c r="F29" s="313">
        <f t="shared" si="1"/>
        <v>1.2483695652173914</v>
      </c>
      <c r="G29" s="10">
        <v>1</v>
      </c>
      <c r="H29" s="291">
        <f t="shared" si="0"/>
        <v>0</v>
      </c>
    </row>
    <row r="30" spans="1:8" ht="22.5" customHeight="1" x14ac:dyDescent="0.25">
      <c r="A30" s="353"/>
      <c r="B30" s="304" t="s">
        <v>58</v>
      </c>
      <c r="C30" s="162"/>
      <c r="D30" s="162">
        <v>2</v>
      </c>
      <c r="E30" s="162">
        <v>2372</v>
      </c>
      <c r="F30" s="314">
        <f t="shared" si="1"/>
        <v>1.2891304347826087</v>
      </c>
      <c r="G30" s="8">
        <v>1</v>
      </c>
      <c r="H30" s="291">
        <f t="shared" si="0"/>
        <v>-1</v>
      </c>
    </row>
    <row r="31" spans="1:8" ht="26.25" customHeight="1" x14ac:dyDescent="0.25">
      <c r="A31" s="353"/>
      <c r="B31" s="311" t="s">
        <v>57</v>
      </c>
      <c r="C31" s="291"/>
      <c r="D31" s="291">
        <v>1</v>
      </c>
      <c r="E31" s="291">
        <v>2288</v>
      </c>
      <c r="F31" s="313">
        <f t="shared" si="1"/>
        <v>1.2434782608695651</v>
      </c>
      <c r="G31" s="10">
        <v>1</v>
      </c>
      <c r="H31" s="291">
        <f t="shared" si="0"/>
        <v>0</v>
      </c>
    </row>
    <row r="32" spans="1:8" ht="34.5" customHeight="1" x14ac:dyDescent="0.25">
      <c r="A32" s="352"/>
      <c r="B32" s="304" t="s">
        <v>56</v>
      </c>
      <c r="C32" s="162"/>
      <c r="D32" s="162">
        <v>6</v>
      </c>
      <c r="E32" s="162">
        <v>11900</v>
      </c>
      <c r="F32" s="314">
        <f t="shared" si="1"/>
        <v>6.4673913043478262</v>
      </c>
      <c r="G32" s="8">
        <v>6</v>
      </c>
      <c r="H32" s="291">
        <f t="shared" si="0"/>
        <v>0</v>
      </c>
    </row>
    <row r="33" spans="1:9" ht="24.75" customHeight="1" x14ac:dyDescent="0.25">
      <c r="A33" s="345" t="s">
        <v>55</v>
      </c>
      <c r="B33" s="55" t="s">
        <v>54</v>
      </c>
      <c r="C33" s="13"/>
      <c r="D33" s="13">
        <v>1</v>
      </c>
      <c r="E33" s="13">
        <v>2220</v>
      </c>
      <c r="F33" s="225">
        <f t="shared" si="1"/>
        <v>1.2065217391304348</v>
      </c>
      <c r="G33" s="10">
        <v>1</v>
      </c>
      <c r="H33" s="13">
        <f t="shared" si="0"/>
        <v>0</v>
      </c>
    </row>
    <row r="34" spans="1:9" s="18" customFormat="1" ht="46.9" customHeight="1" x14ac:dyDescent="0.25">
      <c r="A34" s="346"/>
      <c r="B34" s="55" t="s">
        <v>53</v>
      </c>
      <c r="C34" s="13"/>
      <c r="D34" s="13">
        <v>3</v>
      </c>
      <c r="E34" s="13">
        <v>16560</v>
      </c>
      <c r="F34" s="225">
        <f t="shared" si="1"/>
        <v>9</v>
      </c>
      <c r="G34" s="10">
        <v>9</v>
      </c>
      <c r="H34" s="13">
        <f t="shared" si="0"/>
        <v>6</v>
      </c>
      <c r="I34" s="356"/>
    </row>
    <row r="35" spans="1:9" s="18" customFormat="1" ht="32.450000000000003" customHeight="1" x14ac:dyDescent="0.25">
      <c r="A35" s="347"/>
      <c r="B35" s="55" t="s">
        <v>52</v>
      </c>
      <c r="C35" s="13"/>
      <c r="D35" s="13">
        <v>3</v>
      </c>
      <c r="E35" s="13">
        <v>6560</v>
      </c>
      <c r="F35" s="225">
        <f t="shared" si="1"/>
        <v>3.5652173913043477</v>
      </c>
      <c r="G35" s="10">
        <v>4</v>
      </c>
      <c r="H35" s="13">
        <f t="shared" si="0"/>
        <v>1</v>
      </c>
      <c r="I35" s="356"/>
    </row>
    <row r="36" spans="1:9" ht="24.75" customHeight="1" x14ac:dyDescent="0.25">
      <c r="A36" s="348" t="s">
        <v>51</v>
      </c>
      <c r="B36" s="304" t="s">
        <v>50</v>
      </c>
      <c r="C36" s="162"/>
      <c r="D36" s="162">
        <v>1</v>
      </c>
      <c r="E36" s="162">
        <v>4689</v>
      </c>
      <c r="F36" s="314">
        <f t="shared" si="1"/>
        <v>2.5483695652173912</v>
      </c>
      <c r="G36" s="8">
        <v>1</v>
      </c>
      <c r="H36" s="291">
        <f t="shared" si="0"/>
        <v>0</v>
      </c>
    </row>
    <row r="37" spans="1:9" ht="45.75" customHeight="1" x14ac:dyDescent="0.25">
      <c r="A37" s="349"/>
      <c r="B37" s="311" t="s">
        <v>49</v>
      </c>
      <c r="C37" s="291"/>
      <c r="D37" s="291">
        <v>3</v>
      </c>
      <c r="E37" s="291">
        <v>2550</v>
      </c>
      <c r="F37" s="313">
        <f t="shared" si="1"/>
        <v>1.3858695652173914</v>
      </c>
      <c r="G37" s="10">
        <v>2</v>
      </c>
      <c r="H37" s="291">
        <f t="shared" ref="H37:H68" si="2">G37-D37</f>
        <v>-1</v>
      </c>
    </row>
    <row r="38" spans="1:9" ht="25.5" customHeight="1" x14ac:dyDescent="0.25">
      <c r="A38" s="349"/>
      <c r="B38" s="304" t="s">
        <v>48</v>
      </c>
      <c r="C38" s="162"/>
      <c r="D38" s="162">
        <v>3</v>
      </c>
      <c r="E38" s="162">
        <v>3360</v>
      </c>
      <c r="F38" s="314">
        <f t="shared" si="1"/>
        <v>1.826086956521739</v>
      </c>
      <c r="G38" s="8">
        <v>2</v>
      </c>
      <c r="H38" s="291">
        <f t="shared" si="2"/>
        <v>-1</v>
      </c>
    </row>
    <row r="39" spans="1:9" ht="34.5" customHeight="1" x14ac:dyDescent="0.25">
      <c r="A39" s="349"/>
      <c r="B39" s="311" t="s">
        <v>47</v>
      </c>
      <c r="C39" s="291"/>
      <c r="D39" s="291">
        <v>3</v>
      </c>
      <c r="E39" s="291">
        <v>4680</v>
      </c>
      <c r="F39" s="313">
        <f t="shared" si="1"/>
        <v>2.5434782608695654</v>
      </c>
      <c r="G39" s="10">
        <v>3</v>
      </c>
      <c r="H39" s="291">
        <f t="shared" si="2"/>
        <v>0</v>
      </c>
    </row>
    <row r="40" spans="1:9" ht="34.5" customHeight="1" x14ac:dyDescent="0.25">
      <c r="A40" s="349"/>
      <c r="B40" s="304" t="s">
        <v>46</v>
      </c>
      <c r="C40" s="162"/>
      <c r="D40" s="162">
        <v>3</v>
      </c>
      <c r="E40" s="162">
        <v>4037</v>
      </c>
      <c r="F40" s="314">
        <f t="shared" si="1"/>
        <v>2.1940217391304349</v>
      </c>
      <c r="G40" s="8">
        <v>2</v>
      </c>
      <c r="H40" s="291">
        <f t="shared" si="2"/>
        <v>-1</v>
      </c>
    </row>
    <row r="41" spans="1:9" ht="34.5" customHeight="1" x14ac:dyDescent="0.25">
      <c r="A41" s="349"/>
      <c r="B41" s="311" t="s">
        <v>45</v>
      </c>
      <c r="C41" s="291"/>
      <c r="D41" s="291">
        <v>6</v>
      </c>
      <c r="E41" s="291">
        <v>11140</v>
      </c>
      <c r="F41" s="313">
        <f t="shared" si="1"/>
        <v>6.0543478260869561</v>
      </c>
      <c r="G41" s="10">
        <v>6</v>
      </c>
      <c r="H41" s="291">
        <f t="shared" si="2"/>
        <v>0</v>
      </c>
    </row>
    <row r="42" spans="1:9" ht="42" customHeight="1" x14ac:dyDescent="0.25">
      <c r="A42" s="349"/>
      <c r="B42" s="304" t="s">
        <v>44</v>
      </c>
      <c r="C42" s="162"/>
      <c r="D42" s="162">
        <v>2</v>
      </c>
      <c r="E42" s="162">
        <v>3120</v>
      </c>
      <c r="F42" s="314">
        <f t="shared" si="1"/>
        <v>1.6956521739130435</v>
      </c>
      <c r="G42" s="8">
        <v>2</v>
      </c>
      <c r="H42" s="291">
        <f t="shared" si="2"/>
        <v>0</v>
      </c>
    </row>
    <row r="43" spans="1:9" ht="60" customHeight="1" x14ac:dyDescent="0.25">
      <c r="A43" s="350"/>
      <c r="B43" s="311" t="s">
        <v>43</v>
      </c>
      <c r="C43" s="291"/>
      <c r="D43" s="291">
        <v>2</v>
      </c>
      <c r="E43" s="291">
        <v>3830</v>
      </c>
      <c r="F43" s="313">
        <f t="shared" si="1"/>
        <v>2.0815217391304346</v>
      </c>
      <c r="G43" s="10">
        <v>2</v>
      </c>
      <c r="H43" s="291">
        <f t="shared" si="2"/>
        <v>0</v>
      </c>
    </row>
    <row r="44" spans="1:9" ht="24" customHeight="1" x14ac:dyDescent="0.25">
      <c r="A44" s="345" t="s">
        <v>42</v>
      </c>
      <c r="B44" s="55" t="s">
        <v>41</v>
      </c>
      <c r="C44" s="13"/>
      <c r="D44" s="13">
        <v>1</v>
      </c>
      <c r="E44" s="13">
        <v>2388</v>
      </c>
      <c r="F44" s="225">
        <f t="shared" si="1"/>
        <v>1.2978260869565217</v>
      </c>
      <c r="G44" s="10">
        <v>1</v>
      </c>
      <c r="H44" s="13">
        <f t="shared" si="2"/>
        <v>0</v>
      </c>
    </row>
    <row r="45" spans="1:9" ht="29.25" customHeight="1" x14ac:dyDescent="0.25">
      <c r="A45" s="346"/>
      <c r="B45" s="55" t="s">
        <v>38</v>
      </c>
      <c r="C45" s="13"/>
      <c r="D45" s="13">
        <v>2</v>
      </c>
      <c r="E45" s="13">
        <v>2124</v>
      </c>
      <c r="F45" s="225">
        <f t="shared" si="1"/>
        <v>1.1543478260869566</v>
      </c>
      <c r="G45" s="10">
        <v>1</v>
      </c>
      <c r="H45" s="13">
        <f t="shared" si="2"/>
        <v>-1</v>
      </c>
    </row>
    <row r="46" spans="1:9" ht="34.5" customHeight="1" x14ac:dyDescent="0.25">
      <c r="A46" s="346"/>
      <c r="B46" s="55" t="s">
        <v>40</v>
      </c>
      <c r="C46" s="13"/>
      <c r="D46" s="13">
        <v>2</v>
      </c>
      <c r="E46" s="13">
        <v>2146</v>
      </c>
      <c r="F46" s="225">
        <f t="shared" si="1"/>
        <v>1.1663043478260871</v>
      </c>
      <c r="G46" s="10">
        <v>1</v>
      </c>
      <c r="H46" s="13">
        <f t="shared" si="2"/>
        <v>-1</v>
      </c>
    </row>
    <row r="47" spans="1:9" ht="29.25" customHeight="1" x14ac:dyDescent="0.25">
      <c r="A47" s="346"/>
      <c r="B47" s="55" t="s">
        <v>39</v>
      </c>
      <c r="C47" s="13"/>
      <c r="D47" s="13">
        <v>2</v>
      </c>
      <c r="E47" s="13">
        <v>2024</v>
      </c>
      <c r="F47" s="225">
        <f t="shared" si="1"/>
        <v>1.1000000000000001</v>
      </c>
      <c r="G47" s="10">
        <v>1</v>
      </c>
      <c r="H47" s="13">
        <f t="shared" si="2"/>
        <v>-1</v>
      </c>
    </row>
    <row r="48" spans="1:9" ht="27.75" customHeight="1" x14ac:dyDescent="0.25">
      <c r="A48" s="346"/>
      <c r="B48" s="55" t="s">
        <v>38</v>
      </c>
      <c r="C48" s="13"/>
      <c r="D48" s="13">
        <v>3</v>
      </c>
      <c r="E48" s="13">
        <v>1984</v>
      </c>
      <c r="F48" s="225">
        <f t="shared" si="1"/>
        <v>1.0782608695652174</v>
      </c>
      <c r="G48" s="10">
        <v>1</v>
      </c>
      <c r="H48" s="13">
        <f t="shared" si="2"/>
        <v>-2</v>
      </c>
    </row>
    <row r="49" spans="1:8" ht="27.75" customHeight="1" x14ac:dyDescent="0.25">
      <c r="A49" s="346"/>
      <c r="B49" s="55" t="s">
        <v>37</v>
      </c>
      <c r="C49" s="13"/>
      <c r="D49" s="13">
        <v>3</v>
      </c>
      <c r="E49" s="13">
        <v>1918</v>
      </c>
      <c r="F49" s="225">
        <f t="shared" si="1"/>
        <v>1.0423913043478261</v>
      </c>
      <c r="G49" s="10">
        <v>1</v>
      </c>
      <c r="H49" s="13">
        <f t="shared" si="2"/>
        <v>-2</v>
      </c>
    </row>
    <row r="50" spans="1:8" ht="34.5" customHeight="1" x14ac:dyDescent="0.25">
      <c r="A50" s="346"/>
      <c r="B50" s="55" t="s">
        <v>36</v>
      </c>
      <c r="C50" s="13"/>
      <c r="D50" s="13">
        <v>2</v>
      </c>
      <c r="E50" s="13">
        <v>1772</v>
      </c>
      <c r="F50" s="225">
        <f t="shared" si="1"/>
        <v>0.96304347826086956</v>
      </c>
      <c r="G50" s="10">
        <v>1</v>
      </c>
      <c r="H50" s="13">
        <f t="shared" si="2"/>
        <v>-1</v>
      </c>
    </row>
    <row r="51" spans="1:8" ht="48" customHeight="1" x14ac:dyDescent="0.25">
      <c r="A51" s="346"/>
      <c r="B51" s="55" t="s">
        <v>35</v>
      </c>
      <c r="C51" s="13"/>
      <c r="D51" s="13">
        <v>2</v>
      </c>
      <c r="E51" s="13">
        <v>2131</v>
      </c>
      <c r="F51" s="225">
        <f t="shared" si="1"/>
        <v>1.1581521739130434</v>
      </c>
      <c r="G51" s="10">
        <v>1</v>
      </c>
      <c r="H51" s="13">
        <f t="shared" si="2"/>
        <v>-1</v>
      </c>
    </row>
    <row r="52" spans="1:8" ht="39" customHeight="1" x14ac:dyDescent="0.25">
      <c r="A52" s="346"/>
      <c r="B52" s="55" t="s">
        <v>34</v>
      </c>
      <c r="C52" s="13"/>
      <c r="D52" s="13">
        <v>5</v>
      </c>
      <c r="E52" s="13">
        <v>1776</v>
      </c>
      <c r="F52" s="225">
        <f t="shared" si="1"/>
        <v>0.9652173913043478</v>
      </c>
      <c r="G52" s="10">
        <v>1</v>
      </c>
      <c r="H52" s="13">
        <f t="shared" si="2"/>
        <v>-4</v>
      </c>
    </row>
    <row r="53" spans="1:8" ht="25.5" customHeight="1" x14ac:dyDescent="0.25">
      <c r="A53" s="347"/>
      <c r="B53" s="55" t="s">
        <v>33</v>
      </c>
      <c r="C53" s="13"/>
      <c r="D53" s="13">
        <v>2</v>
      </c>
      <c r="E53" s="13">
        <v>4112</v>
      </c>
      <c r="F53" s="225">
        <f t="shared" si="1"/>
        <v>2.2347826086956522</v>
      </c>
      <c r="G53" s="10">
        <v>2</v>
      </c>
      <c r="H53" s="13">
        <f t="shared" si="2"/>
        <v>0</v>
      </c>
    </row>
    <row r="54" spans="1:8" ht="22.5" customHeight="1" x14ac:dyDescent="0.25">
      <c r="A54" s="348" t="s">
        <v>32</v>
      </c>
      <c r="B54" s="304" t="s">
        <v>31</v>
      </c>
      <c r="C54" s="162"/>
      <c r="D54" s="162">
        <v>1</v>
      </c>
      <c r="E54" s="162">
        <v>2300</v>
      </c>
      <c r="F54" s="314">
        <f t="shared" si="1"/>
        <v>1.25</v>
      </c>
      <c r="G54" s="8">
        <v>1</v>
      </c>
      <c r="H54" s="291">
        <f t="shared" si="2"/>
        <v>0</v>
      </c>
    </row>
    <row r="55" spans="1:8" ht="23.25" customHeight="1" x14ac:dyDescent="0.25">
      <c r="A55" s="349"/>
      <c r="B55" s="311" t="s">
        <v>30</v>
      </c>
      <c r="C55" s="291"/>
      <c r="D55" s="291">
        <v>1</v>
      </c>
      <c r="E55" s="291">
        <v>2109</v>
      </c>
      <c r="F55" s="313">
        <f t="shared" si="1"/>
        <v>1.1461956521739129</v>
      </c>
      <c r="G55" s="10">
        <v>1</v>
      </c>
      <c r="H55" s="291">
        <f t="shared" si="2"/>
        <v>0</v>
      </c>
    </row>
    <row r="56" spans="1:8" ht="52.5" customHeight="1" x14ac:dyDescent="0.25">
      <c r="A56" s="349"/>
      <c r="B56" s="304" t="s">
        <v>29</v>
      </c>
      <c r="C56" s="162"/>
      <c r="D56" s="162">
        <v>1</v>
      </c>
      <c r="E56" s="162">
        <v>889</v>
      </c>
      <c r="F56" s="314">
        <f t="shared" si="1"/>
        <v>0.48315217391304349</v>
      </c>
      <c r="G56" s="8">
        <v>1</v>
      </c>
      <c r="H56" s="291">
        <f t="shared" si="2"/>
        <v>0</v>
      </c>
    </row>
    <row r="57" spans="1:8" ht="72.75" customHeight="1" x14ac:dyDescent="0.25">
      <c r="A57" s="350"/>
      <c r="B57" s="311" t="s">
        <v>28</v>
      </c>
      <c r="C57" s="291"/>
      <c r="D57" s="291">
        <v>1</v>
      </c>
      <c r="E57" s="291">
        <v>1288</v>
      </c>
      <c r="F57" s="313">
        <f t="shared" si="1"/>
        <v>0.7</v>
      </c>
      <c r="G57" s="10">
        <v>1</v>
      </c>
      <c r="H57" s="291">
        <f t="shared" si="2"/>
        <v>0</v>
      </c>
    </row>
    <row r="58" spans="1:8" ht="60" customHeight="1" x14ac:dyDescent="0.25">
      <c r="A58" s="354" t="s">
        <v>27</v>
      </c>
      <c r="B58" s="55" t="s">
        <v>26</v>
      </c>
      <c r="C58" s="13"/>
      <c r="D58" s="13">
        <v>1</v>
      </c>
      <c r="E58" s="13">
        <v>1970</v>
      </c>
      <c r="F58" s="225">
        <f t="shared" ref="F58:F75" si="3">E58/1840</f>
        <v>1.0706521739130435</v>
      </c>
      <c r="G58" s="10">
        <v>1</v>
      </c>
      <c r="H58" s="13">
        <f t="shared" si="2"/>
        <v>0</v>
      </c>
    </row>
    <row r="59" spans="1:8" ht="53.25" customHeight="1" x14ac:dyDescent="0.25">
      <c r="A59" s="354"/>
      <c r="B59" s="55" t="s">
        <v>25</v>
      </c>
      <c r="C59" s="13"/>
      <c r="D59" s="13">
        <v>10</v>
      </c>
      <c r="E59" s="13">
        <v>14661</v>
      </c>
      <c r="F59" s="225">
        <f t="shared" si="3"/>
        <v>7.9679347826086957</v>
      </c>
      <c r="G59" s="10">
        <v>8</v>
      </c>
      <c r="H59" s="13">
        <f t="shared" si="2"/>
        <v>-2</v>
      </c>
    </row>
    <row r="60" spans="1:8" ht="27" customHeight="1" x14ac:dyDescent="0.25">
      <c r="A60" s="354"/>
      <c r="B60" s="55" t="s">
        <v>24</v>
      </c>
      <c r="C60" s="13"/>
      <c r="D60" s="13">
        <v>5</v>
      </c>
      <c r="E60" s="13">
        <v>3084</v>
      </c>
      <c r="F60" s="225">
        <f t="shared" si="3"/>
        <v>1.6760869565217391</v>
      </c>
      <c r="G60" s="10">
        <v>2</v>
      </c>
      <c r="H60" s="13">
        <f t="shared" si="2"/>
        <v>-3</v>
      </c>
    </row>
    <row r="61" spans="1:8" ht="46.5" customHeight="1" x14ac:dyDescent="0.25">
      <c r="A61" s="351" t="s">
        <v>23</v>
      </c>
      <c r="B61" s="311" t="s">
        <v>22</v>
      </c>
      <c r="C61" s="291"/>
      <c r="D61" s="291">
        <v>1</v>
      </c>
      <c r="E61" s="291">
        <v>2740</v>
      </c>
      <c r="F61" s="313">
        <f t="shared" si="3"/>
        <v>1.4891304347826086</v>
      </c>
      <c r="G61" s="10">
        <v>1</v>
      </c>
      <c r="H61" s="291">
        <f t="shared" si="2"/>
        <v>0</v>
      </c>
    </row>
    <row r="62" spans="1:8" ht="42.75" customHeight="1" x14ac:dyDescent="0.25">
      <c r="A62" s="352"/>
      <c r="B62" s="304" t="s">
        <v>21</v>
      </c>
      <c r="C62" s="162"/>
      <c r="D62" s="162">
        <v>1</v>
      </c>
      <c r="E62" s="162">
        <v>904</v>
      </c>
      <c r="F62" s="314">
        <f t="shared" si="3"/>
        <v>0.49130434782608695</v>
      </c>
      <c r="G62" s="8">
        <v>1</v>
      </c>
      <c r="H62" s="291">
        <f t="shared" si="2"/>
        <v>0</v>
      </c>
    </row>
    <row r="63" spans="1:8" ht="28.5" customHeight="1" x14ac:dyDescent="0.25">
      <c r="A63" s="345" t="s">
        <v>20</v>
      </c>
      <c r="B63" s="55" t="s">
        <v>19</v>
      </c>
      <c r="C63" s="13"/>
      <c r="D63" s="13">
        <v>1</v>
      </c>
      <c r="E63" s="13">
        <v>1836</v>
      </c>
      <c r="F63" s="225">
        <f t="shared" si="3"/>
        <v>0.99782608695652175</v>
      </c>
      <c r="G63" s="10">
        <v>1</v>
      </c>
      <c r="H63" s="13">
        <f t="shared" si="2"/>
        <v>0</v>
      </c>
    </row>
    <row r="64" spans="1:8" ht="34.5" customHeight="1" x14ac:dyDescent="0.25">
      <c r="A64" s="346"/>
      <c r="B64" s="55" t="s">
        <v>18</v>
      </c>
      <c r="C64" s="13"/>
      <c r="D64" s="13">
        <v>1</v>
      </c>
      <c r="E64" s="13">
        <v>1835</v>
      </c>
      <c r="F64" s="225">
        <f t="shared" si="3"/>
        <v>0.99728260869565222</v>
      </c>
      <c r="G64" s="10">
        <v>1</v>
      </c>
      <c r="H64" s="13">
        <f t="shared" si="2"/>
        <v>0</v>
      </c>
    </row>
    <row r="65" spans="1:8" ht="60.75" customHeight="1" x14ac:dyDescent="0.25">
      <c r="A65" s="346"/>
      <c r="B65" s="55" t="s">
        <v>17</v>
      </c>
      <c r="C65" s="13"/>
      <c r="D65" s="13">
        <v>1</v>
      </c>
      <c r="E65" s="13">
        <v>1835</v>
      </c>
      <c r="F65" s="225">
        <f t="shared" si="3"/>
        <v>0.99728260869565222</v>
      </c>
      <c r="G65" s="10">
        <v>1</v>
      </c>
      <c r="H65" s="13">
        <f t="shared" si="2"/>
        <v>0</v>
      </c>
    </row>
    <row r="66" spans="1:8" ht="51" customHeight="1" x14ac:dyDescent="0.25">
      <c r="A66" s="347"/>
      <c r="B66" s="55" t="s">
        <v>16</v>
      </c>
      <c r="C66" s="13"/>
      <c r="D66" s="13">
        <v>1</v>
      </c>
      <c r="E66" s="13">
        <v>1835</v>
      </c>
      <c r="F66" s="225">
        <f t="shared" si="3"/>
        <v>0.99728260869565222</v>
      </c>
      <c r="G66" s="10">
        <v>1</v>
      </c>
      <c r="H66" s="13">
        <f t="shared" si="2"/>
        <v>0</v>
      </c>
    </row>
    <row r="67" spans="1:8" ht="21.75" customHeight="1" x14ac:dyDescent="0.25">
      <c r="A67" s="351" t="s">
        <v>15</v>
      </c>
      <c r="B67" s="311" t="s">
        <v>14</v>
      </c>
      <c r="C67" s="291"/>
      <c r="D67" s="291">
        <v>1</v>
      </c>
      <c r="E67" s="291">
        <v>2201</v>
      </c>
      <c r="F67" s="313">
        <f t="shared" si="3"/>
        <v>1.196195652173913</v>
      </c>
      <c r="G67" s="10">
        <v>1</v>
      </c>
      <c r="H67" s="291">
        <f t="shared" si="2"/>
        <v>0</v>
      </c>
    </row>
    <row r="68" spans="1:8" ht="34.5" customHeight="1" x14ac:dyDescent="0.25">
      <c r="A68" s="352"/>
      <c r="B68" s="304" t="s">
        <v>13</v>
      </c>
      <c r="C68" s="162"/>
      <c r="D68" s="162">
        <v>9</v>
      </c>
      <c r="E68" s="162">
        <v>17291</v>
      </c>
      <c r="F68" s="314">
        <f t="shared" si="3"/>
        <v>9.3972826086956527</v>
      </c>
      <c r="G68" s="8">
        <v>9</v>
      </c>
      <c r="H68" s="291">
        <f t="shared" si="2"/>
        <v>0</v>
      </c>
    </row>
    <row r="69" spans="1:8" ht="41.45" customHeight="1" x14ac:dyDescent="0.25">
      <c r="A69" s="345" t="s">
        <v>12</v>
      </c>
      <c r="B69" s="55" t="s">
        <v>11</v>
      </c>
      <c r="C69" s="13"/>
      <c r="D69" s="13">
        <v>1</v>
      </c>
      <c r="E69" s="13">
        <v>7612</v>
      </c>
      <c r="F69" s="225">
        <f t="shared" si="3"/>
        <v>4.1369565217391306</v>
      </c>
      <c r="G69" s="10">
        <v>1</v>
      </c>
      <c r="H69" s="13">
        <f t="shared" ref="H69:H76" si="4">G69-D69</f>
        <v>0</v>
      </c>
    </row>
    <row r="70" spans="1:8" ht="33" customHeight="1" x14ac:dyDescent="0.25">
      <c r="A70" s="346"/>
      <c r="B70" s="55" t="s">
        <v>10</v>
      </c>
      <c r="C70" s="13"/>
      <c r="D70" s="13">
        <v>7</v>
      </c>
      <c r="E70" s="13">
        <v>7240</v>
      </c>
      <c r="F70" s="225">
        <f t="shared" si="3"/>
        <v>3.9347826086956523</v>
      </c>
      <c r="G70" s="10">
        <v>7</v>
      </c>
      <c r="H70" s="13">
        <f t="shared" si="4"/>
        <v>0</v>
      </c>
    </row>
    <row r="71" spans="1:8" ht="45.75" customHeight="1" x14ac:dyDescent="0.25">
      <c r="A71" s="347"/>
      <c r="B71" s="55" t="s">
        <v>9</v>
      </c>
      <c r="C71" s="13"/>
      <c r="D71" s="13">
        <v>5</v>
      </c>
      <c r="E71" s="13">
        <v>9832</v>
      </c>
      <c r="F71" s="225">
        <f t="shared" si="3"/>
        <v>5.3434782608695652</v>
      </c>
      <c r="G71" s="10">
        <v>5</v>
      </c>
      <c r="H71" s="13">
        <f t="shared" si="4"/>
        <v>0</v>
      </c>
    </row>
    <row r="72" spans="1:8" ht="39" customHeight="1" x14ac:dyDescent="0.25">
      <c r="A72" s="348" t="s">
        <v>8</v>
      </c>
      <c r="B72" s="304" t="s">
        <v>7</v>
      </c>
      <c r="C72" s="162"/>
      <c r="D72" s="162">
        <v>1</v>
      </c>
      <c r="E72" s="162">
        <v>2299</v>
      </c>
      <c r="F72" s="314">
        <f t="shared" si="3"/>
        <v>1.2494565217391305</v>
      </c>
      <c r="G72" s="8">
        <v>1</v>
      </c>
      <c r="H72" s="291">
        <f t="shared" si="4"/>
        <v>0</v>
      </c>
    </row>
    <row r="73" spans="1:8" ht="39" customHeight="1" x14ac:dyDescent="0.25">
      <c r="A73" s="349"/>
      <c r="B73" s="311" t="s">
        <v>6</v>
      </c>
      <c r="C73" s="291"/>
      <c r="D73" s="291">
        <v>1</v>
      </c>
      <c r="E73" s="291">
        <v>1855</v>
      </c>
      <c r="F73" s="313">
        <f t="shared" si="3"/>
        <v>1.0081521739130435</v>
      </c>
      <c r="G73" s="10">
        <v>1</v>
      </c>
      <c r="H73" s="291">
        <f t="shared" si="4"/>
        <v>0</v>
      </c>
    </row>
    <row r="74" spans="1:8" ht="46.5" customHeight="1" x14ac:dyDescent="0.25">
      <c r="A74" s="349"/>
      <c r="B74" s="304" t="s">
        <v>5</v>
      </c>
      <c r="C74" s="162"/>
      <c r="D74" s="162">
        <v>1</v>
      </c>
      <c r="E74" s="162">
        <v>2049</v>
      </c>
      <c r="F74" s="314">
        <f t="shared" si="3"/>
        <v>1.1135869565217391</v>
      </c>
      <c r="G74" s="8">
        <v>1</v>
      </c>
      <c r="H74" s="291">
        <f t="shared" si="4"/>
        <v>0</v>
      </c>
    </row>
    <row r="75" spans="1:8" ht="57" customHeight="1" x14ac:dyDescent="0.25">
      <c r="A75" s="350"/>
      <c r="B75" s="311" t="s">
        <v>4</v>
      </c>
      <c r="C75" s="291"/>
      <c r="D75" s="291">
        <v>1</v>
      </c>
      <c r="E75" s="291">
        <v>2186</v>
      </c>
      <c r="F75" s="313">
        <f t="shared" si="3"/>
        <v>1.1880434782608695</v>
      </c>
      <c r="G75" s="10">
        <v>1</v>
      </c>
      <c r="H75" s="291">
        <f t="shared" si="4"/>
        <v>0</v>
      </c>
    </row>
    <row r="76" spans="1:8" ht="22.15" customHeight="1" x14ac:dyDescent="0.25">
      <c r="A76" s="209" t="s">
        <v>0</v>
      </c>
      <c r="B76" s="209"/>
      <c r="C76" s="145">
        <v>166</v>
      </c>
      <c r="D76" s="145">
        <f>SUM(D5:D75)</f>
        <v>164</v>
      </c>
      <c r="E76" s="145"/>
      <c r="F76" s="144"/>
      <c r="G76" s="144">
        <f>SUM(G5:G75)</f>
        <v>137</v>
      </c>
      <c r="H76" s="143">
        <f t="shared" si="4"/>
        <v>-27</v>
      </c>
    </row>
    <row r="77" spans="1:8" x14ac:dyDescent="0.25">
      <c r="A77" s="6"/>
      <c r="B77" s="5"/>
      <c r="C77" s="4"/>
      <c r="D77" s="4"/>
      <c r="E77" s="4"/>
      <c r="F77" s="3"/>
    </row>
  </sheetData>
  <mergeCells count="23">
    <mergeCell ref="I34:I35"/>
    <mergeCell ref="A15:A16"/>
    <mergeCell ref="A18:A21"/>
    <mergeCell ref="A22:A23"/>
    <mergeCell ref="A24:A25"/>
    <mergeCell ref="A26:A28"/>
    <mergeCell ref="A1:I1"/>
    <mergeCell ref="A5:A6"/>
    <mergeCell ref="A7:A8"/>
    <mergeCell ref="A9:A10"/>
    <mergeCell ref="A13:A14"/>
    <mergeCell ref="A11:A12"/>
    <mergeCell ref="A69:A71"/>
    <mergeCell ref="A72:A75"/>
    <mergeCell ref="A61:A62"/>
    <mergeCell ref="A63:A66"/>
    <mergeCell ref="A29:A32"/>
    <mergeCell ref="A33:A35"/>
    <mergeCell ref="A36:A43"/>
    <mergeCell ref="A44:A53"/>
    <mergeCell ref="A54:A57"/>
    <mergeCell ref="A58:A60"/>
    <mergeCell ref="A67:A68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37"/>
  <sheetViews>
    <sheetView zoomScale="90" zoomScaleNormal="90" workbookViewId="0">
      <selection activeCell="F9" sqref="F9"/>
    </sheetView>
  </sheetViews>
  <sheetFormatPr baseColWidth="10" defaultColWidth="11.42578125" defaultRowHeight="15" x14ac:dyDescent="0.25"/>
  <cols>
    <col min="1" max="1" width="28.7109375" style="244" customWidth="1"/>
    <col min="2" max="2" width="40.85546875" style="244" customWidth="1"/>
    <col min="3" max="3" width="20" style="244" customWidth="1"/>
    <col min="4" max="5" width="18.5703125" style="244" customWidth="1"/>
    <col min="6" max="6" width="18.42578125" style="244" customWidth="1"/>
    <col min="7" max="7" width="16.5703125" style="244" customWidth="1"/>
    <col min="8" max="8" width="20.28515625" style="244" customWidth="1"/>
    <col min="9" max="16384" width="11.42578125" style="244"/>
  </cols>
  <sheetData>
    <row r="1" spans="1:7" ht="15.75" customHeight="1" x14ac:dyDescent="0.25">
      <c r="A1" s="388" t="s">
        <v>425</v>
      </c>
      <c r="B1" s="388"/>
      <c r="C1" s="388"/>
      <c r="D1" s="388"/>
      <c r="E1" s="388"/>
      <c r="F1" s="388"/>
    </row>
    <row r="2" spans="1:7" ht="15.75" customHeight="1" x14ac:dyDescent="0.25">
      <c r="A2" s="245"/>
      <c r="B2" s="245"/>
      <c r="C2" s="245"/>
    </row>
    <row r="3" spans="1:7" ht="47.25" x14ac:dyDescent="0.25">
      <c r="A3" s="21" t="s">
        <v>424</v>
      </c>
      <c r="B3" s="21" t="s">
        <v>423</v>
      </c>
      <c r="C3" s="21" t="s">
        <v>344</v>
      </c>
      <c r="D3" s="42" t="s">
        <v>94</v>
      </c>
      <c r="E3" s="42" t="s">
        <v>93</v>
      </c>
      <c r="F3" s="41" t="s">
        <v>92</v>
      </c>
      <c r="G3" s="21" t="s">
        <v>91</v>
      </c>
    </row>
    <row r="4" spans="1:7" ht="24.6" customHeight="1" x14ac:dyDescent="0.25">
      <c r="A4" s="387"/>
      <c r="B4" s="215" t="s">
        <v>420</v>
      </c>
      <c r="C4" s="84">
        <v>1</v>
      </c>
      <c r="D4" s="84"/>
      <c r="E4" s="84"/>
      <c r="F4" s="83">
        <v>1</v>
      </c>
      <c r="G4" s="89">
        <f>F4-C4</f>
        <v>0</v>
      </c>
    </row>
    <row r="5" spans="1:7" ht="24.6" customHeight="1" x14ac:dyDescent="0.25">
      <c r="A5" s="387"/>
      <c r="B5" s="215" t="s">
        <v>261</v>
      </c>
      <c r="C5" s="84">
        <v>1</v>
      </c>
      <c r="D5" s="84"/>
      <c r="E5" s="84"/>
      <c r="F5" s="83">
        <v>2</v>
      </c>
      <c r="G5" s="89">
        <f t="shared" ref="G5:G35" si="0">F5-C5</f>
        <v>1</v>
      </c>
    </row>
    <row r="6" spans="1:7" ht="24.6" customHeight="1" x14ac:dyDescent="0.25">
      <c r="A6" s="386" t="s">
        <v>88</v>
      </c>
      <c r="B6" s="214" t="s">
        <v>419</v>
      </c>
      <c r="C6" s="85">
        <v>1</v>
      </c>
      <c r="D6" s="85"/>
      <c r="E6" s="85"/>
      <c r="F6" s="83">
        <v>1</v>
      </c>
      <c r="G6" s="90">
        <f t="shared" si="0"/>
        <v>0</v>
      </c>
    </row>
    <row r="7" spans="1:7" ht="24.6" customHeight="1" x14ac:dyDescent="0.25">
      <c r="A7" s="386"/>
      <c r="B7" s="88" t="s">
        <v>418</v>
      </c>
      <c r="C7" s="85">
        <v>1</v>
      </c>
      <c r="D7" s="85"/>
      <c r="E7" s="85"/>
      <c r="F7" s="83">
        <v>1</v>
      </c>
      <c r="G7" s="90">
        <f t="shared" si="0"/>
        <v>0</v>
      </c>
    </row>
    <row r="8" spans="1:7" ht="24.6" customHeight="1" x14ac:dyDescent="0.25">
      <c r="A8" s="387" t="s">
        <v>85</v>
      </c>
      <c r="B8" s="215" t="s">
        <v>258</v>
      </c>
      <c r="C8" s="84">
        <v>1</v>
      </c>
      <c r="D8" s="84"/>
      <c r="E8" s="84"/>
      <c r="F8" s="83">
        <v>1</v>
      </c>
      <c r="G8" s="89">
        <f t="shared" si="0"/>
        <v>0</v>
      </c>
    </row>
    <row r="9" spans="1:7" ht="24.6" customHeight="1" x14ac:dyDescent="0.25">
      <c r="A9" s="387"/>
      <c r="B9" s="215" t="s">
        <v>168</v>
      </c>
      <c r="C9" s="84">
        <v>1</v>
      </c>
      <c r="D9" s="84"/>
      <c r="E9" s="84"/>
      <c r="F9" s="83">
        <v>0</v>
      </c>
      <c r="G9" s="89">
        <f t="shared" si="0"/>
        <v>-1</v>
      </c>
    </row>
    <row r="10" spans="1:7" ht="24.6" customHeight="1" x14ac:dyDescent="0.25">
      <c r="A10" s="387" t="s">
        <v>3</v>
      </c>
      <c r="B10" s="215" t="s">
        <v>402</v>
      </c>
      <c r="C10" s="84">
        <v>1</v>
      </c>
      <c r="D10" s="84"/>
      <c r="E10" s="84"/>
      <c r="F10" s="83">
        <v>1</v>
      </c>
      <c r="G10" s="89">
        <f>F10-C10</f>
        <v>0</v>
      </c>
    </row>
    <row r="11" spans="1:7" ht="24.6" customHeight="1" x14ac:dyDescent="0.25">
      <c r="A11" s="387"/>
      <c r="B11" s="215" t="s">
        <v>102</v>
      </c>
      <c r="C11" s="84">
        <v>1</v>
      </c>
      <c r="D11" s="84"/>
      <c r="E11" s="84"/>
      <c r="F11" s="83">
        <v>0</v>
      </c>
      <c r="G11" s="89">
        <f>F11-C11</f>
        <v>-1</v>
      </c>
    </row>
    <row r="12" spans="1:7" ht="38.25" customHeight="1" x14ac:dyDescent="0.25">
      <c r="A12" s="386" t="s">
        <v>83</v>
      </c>
      <c r="B12" s="214" t="s">
        <v>224</v>
      </c>
      <c r="C12" s="85">
        <v>1</v>
      </c>
      <c r="D12" s="85"/>
      <c r="E12" s="85"/>
      <c r="F12" s="83">
        <v>1</v>
      </c>
      <c r="G12" s="90">
        <f t="shared" si="0"/>
        <v>0</v>
      </c>
    </row>
    <row r="13" spans="1:7" ht="24.6" customHeight="1" x14ac:dyDescent="0.25">
      <c r="A13" s="386"/>
      <c r="B13" s="88" t="s">
        <v>81</v>
      </c>
      <c r="C13" s="85">
        <v>1</v>
      </c>
      <c r="D13" s="85"/>
      <c r="E13" s="85"/>
      <c r="F13" s="83">
        <v>0</v>
      </c>
      <c r="G13" s="90">
        <f t="shared" si="0"/>
        <v>-1</v>
      </c>
    </row>
    <row r="14" spans="1:7" ht="28.9" customHeight="1" x14ac:dyDescent="0.25">
      <c r="A14" s="387" t="s">
        <v>257</v>
      </c>
      <c r="B14" s="215" t="s">
        <v>256</v>
      </c>
      <c r="C14" s="84">
        <v>1</v>
      </c>
      <c r="D14" s="84"/>
      <c r="E14" s="84"/>
      <c r="F14" s="83">
        <v>1</v>
      </c>
      <c r="G14" s="89">
        <f t="shared" si="0"/>
        <v>0</v>
      </c>
    </row>
    <row r="15" spans="1:7" ht="33.6" customHeight="1" x14ac:dyDescent="0.25">
      <c r="A15" s="387"/>
      <c r="B15" s="215" t="s">
        <v>417</v>
      </c>
      <c r="C15" s="84">
        <v>1</v>
      </c>
      <c r="D15" s="84"/>
      <c r="E15" s="84"/>
      <c r="F15" s="83">
        <v>1</v>
      </c>
      <c r="G15" s="89">
        <f t="shared" si="0"/>
        <v>0</v>
      </c>
    </row>
    <row r="16" spans="1:7" s="247" customFormat="1" ht="24.6" customHeight="1" x14ac:dyDescent="0.25">
      <c r="A16" s="387"/>
      <c r="B16" s="87" t="s">
        <v>37</v>
      </c>
      <c r="C16" s="86">
        <v>1</v>
      </c>
      <c r="D16" s="86"/>
      <c r="E16" s="86"/>
      <c r="F16" s="83">
        <v>0</v>
      </c>
      <c r="G16" s="246">
        <f t="shared" si="0"/>
        <v>-1</v>
      </c>
    </row>
    <row r="17" spans="1:8" ht="32.450000000000003" customHeight="1" x14ac:dyDescent="0.25">
      <c r="A17" s="386" t="s">
        <v>253</v>
      </c>
      <c r="B17" s="214" t="s">
        <v>252</v>
      </c>
      <c r="C17" s="85">
        <v>1</v>
      </c>
      <c r="D17" s="85"/>
      <c r="E17" s="85"/>
      <c r="F17" s="83">
        <v>1</v>
      </c>
      <c r="G17" s="90">
        <f t="shared" si="0"/>
        <v>0</v>
      </c>
    </row>
    <row r="18" spans="1:8" ht="31.9" customHeight="1" x14ac:dyDescent="0.25">
      <c r="A18" s="386"/>
      <c r="B18" s="214" t="s">
        <v>416</v>
      </c>
      <c r="C18" s="85">
        <v>2</v>
      </c>
      <c r="D18" s="85"/>
      <c r="E18" s="85"/>
      <c r="F18" s="83">
        <v>1</v>
      </c>
      <c r="G18" s="90">
        <f t="shared" si="0"/>
        <v>-1</v>
      </c>
    </row>
    <row r="19" spans="1:8" ht="24.6" customHeight="1" x14ac:dyDescent="0.25">
      <c r="A19" s="387" t="s">
        <v>67</v>
      </c>
      <c r="B19" s="215" t="s">
        <v>219</v>
      </c>
      <c r="C19" s="84">
        <v>1</v>
      </c>
      <c r="D19" s="84">
        <v>352</v>
      </c>
      <c r="E19" s="223">
        <f>D19/1840</f>
        <v>0.19130434782608696</v>
      </c>
      <c r="F19" s="83">
        <v>1</v>
      </c>
      <c r="G19" s="89">
        <f t="shared" si="0"/>
        <v>0</v>
      </c>
    </row>
    <row r="20" spans="1:8" ht="24.6" customHeight="1" x14ac:dyDescent="0.25">
      <c r="A20" s="387"/>
      <c r="B20" s="215" t="s">
        <v>65</v>
      </c>
      <c r="C20" s="84">
        <v>1</v>
      </c>
      <c r="D20" s="84">
        <v>341</v>
      </c>
      <c r="E20" s="223">
        <f t="shared" ref="E20:E34" si="1">D20/1840</f>
        <v>0.18532608695652175</v>
      </c>
      <c r="F20" s="83">
        <v>0</v>
      </c>
      <c r="G20" s="89">
        <f t="shared" si="0"/>
        <v>-1</v>
      </c>
    </row>
    <row r="21" spans="1:8" ht="24.6" customHeight="1" x14ac:dyDescent="0.25">
      <c r="A21" s="386" t="s">
        <v>249</v>
      </c>
      <c r="B21" s="214" t="s">
        <v>248</v>
      </c>
      <c r="C21" s="85">
        <v>1</v>
      </c>
      <c r="D21" s="85">
        <v>2075</v>
      </c>
      <c r="E21" s="224">
        <f t="shared" si="1"/>
        <v>1.1277173913043479</v>
      </c>
      <c r="F21" s="83">
        <v>1</v>
      </c>
      <c r="G21" s="90">
        <f t="shared" si="0"/>
        <v>0</v>
      </c>
    </row>
    <row r="22" spans="1:8" ht="24.6" customHeight="1" x14ac:dyDescent="0.25">
      <c r="A22" s="386"/>
      <c r="B22" s="214" t="s">
        <v>247</v>
      </c>
      <c r="C22" s="85">
        <v>4</v>
      </c>
      <c r="D22" s="85">
        <v>4198</v>
      </c>
      <c r="E22" s="224">
        <f t="shared" si="1"/>
        <v>2.2815217391304348</v>
      </c>
      <c r="F22" s="292">
        <v>3</v>
      </c>
      <c r="G22" s="90">
        <f t="shared" si="0"/>
        <v>-1</v>
      </c>
    </row>
    <row r="23" spans="1:8" ht="44.45" customHeight="1" x14ac:dyDescent="0.25">
      <c r="A23" s="387" t="s">
        <v>415</v>
      </c>
      <c r="B23" s="215" t="s">
        <v>414</v>
      </c>
      <c r="C23" s="84">
        <v>1</v>
      </c>
      <c r="D23" s="84">
        <v>2609</v>
      </c>
      <c r="E23" s="223">
        <f t="shared" si="1"/>
        <v>1.4179347826086957</v>
      </c>
      <c r="F23" s="83">
        <v>1</v>
      </c>
      <c r="G23" s="89">
        <f t="shared" si="0"/>
        <v>0</v>
      </c>
    </row>
    <row r="24" spans="1:8" ht="46.9" customHeight="1" x14ac:dyDescent="0.25">
      <c r="A24" s="387"/>
      <c r="B24" s="215" t="s">
        <v>413</v>
      </c>
      <c r="C24" s="84">
        <v>3</v>
      </c>
      <c r="D24" s="84">
        <v>2878</v>
      </c>
      <c r="E24" s="223">
        <f t="shared" si="1"/>
        <v>1.5641304347826086</v>
      </c>
      <c r="F24" s="83">
        <v>2</v>
      </c>
      <c r="G24" s="89">
        <f t="shared" si="0"/>
        <v>-1</v>
      </c>
    </row>
    <row r="25" spans="1:8" ht="24.6" customHeight="1" x14ac:dyDescent="0.25">
      <c r="A25" s="386" t="s">
        <v>222</v>
      </c>
      <c r="B25" s="214" t="s">
        <v>221</v>
      </c>
      <c r="C25" s="85">
        <v>1</v>
      </c>
      <c r="D25" s="85">
        <v>1392</v>
      </c>
      <c r="E25" s="224">
        <f t="shared" si="1"/>
        <v>0.75652173913043474</v>
      </c>
      <c r="F25" s="83">
        <v>1</v>
      </c>
      <c r="G25" s="90">
        <f t="shared" si="0"/>
        <v>0</v>
      </c>
    </row>
    <row r="26" spans="1:8" ht="24.6" customHeight="1" x14ac:dyDescent="0.25">
      <c r="A26" s="386"/>
      <c r="B26" s="214" t="s">
        <v>220</v>
      </c>
      <c r="C26" s="85">
        <v>2</v>
      </c>
      <c r="D26" s="85">
        <v>1688</v>
      </c>
      <c r="E26" s="224">
        <f t="shared" si="1"/>
        <v>0.91739130434782612</v>
      </c>
      <c r="F26" s="83">
        <v>1</v>
      </c>
      <c r="G26" s="90">
        <f t="shared" si="0"/>
        <v>-1</v>
      </c>
    </row>
    <row r="27" spans="1:8" ht="48" customHeight="1" x14ac:dyDescent="0.25">
      <c r="A27" s="387" t="s">
        <v>412</v>
      </c>
      <c r="B27" s="215" t="s">
        <v>411</v>
      </c>
      <c r="C27" s="84">
        <v>1</v>
      </c>
      <c r="D27" s="84">
        <v>2488</v>
      </c>
      <c r="E27" s="223">
        <f t="shared" si="1"/>
        <v>1.3521739130434782</v>
      </c>
      <c r="F27" s="83">
        <v>1</v>
      </c>
      <c r="G27" s="89">
        <f t="shared" si="0"/>
        <v>0</v>
      </c>
    </row>
    <row r="28" spans="1:8" ht="68.45" customHeight="1" x14ac:dyDescent="0.25">
      <c r="A28" s="387"/>
      <c r="B28" s="215" t="s">
        <v>410</v>
      </c>
      <c r="C28" s="84">
        <v>2</v>
      </c>
      <c r="D28" s="84">
        <v>6292</v>
      </c>
      <c r="E28" s="223">
        <f t="shared" si="1"/>
        <v>3.4195652173913045</v>
      </c>
      <c r="F28" s="293">
        <v>3</v>
      </c>
      <c r="G28" s="89">
        <f t="shared" si="0"/>
        <v>1</v>
      </c>
      <c r="H28" s="248"/>
    </row>
    <row r="29" spans="1:8" ht="24.6" customHeight="1" x14ac:dyDescent="0.25">
      <c r="A29" s="386" t="s">
        <v>409</v>
      </c>
      <c r="B29" s="214" t="s">
        <v>408</v>
      </c>
      <c r="C29" s="85">
        <v>1</v>
      </c>
      <c r="D29" s="85">
        <v>2057</v>
      </c>
      <c r="E29" s="224">
        <f t="shared" si="1"/>
        <v>1.1179347826086956</v>
      </c>
      <c r="F29" s="83">
        <v>1</v>
      </c>
      <c r="G29" s="90">
        <f t="shared" si="0"/>
        <v>0</v>
      </c>
    </row>
    <row r="30" spans="1:8" ht="24.6" customHeight="1" x14ac:dyDescent="0.25">
      <c r="A30" s="386"/>
      <c r="B30" s="214" t="s">
        <v>228</v>
      </c>
      <c r="C30" s="85">
        <v>2</v>
      </c>
      <c r="D30" s="85">
        <v>6084</v>
      </c>
      <c r="E30" s="224">
        <f t="shared" si="1"/>
        <v>3.3065217391304347</v>
      </c>
      <c r="F30" s="83">
        <v>3</v>
      </c>
      <c r="G30" s="90">
        <f t="shared" si="0"/>
        <v>1</v>
      </c>
    </row>
    <row r="31" spans="1:8" ht="24.6" customHeight="1" x14ac:dyDescent="0.25">
      <c r="A31" s="387" t="s">
        <v>407</v>
      </c>
      <c r="B31" s="215" t="s">
        <v>406</v>
      </c>
      <c r="C31" s="84">
        <v>1</v>
      </c>
      <c r="D31" s="84">
        <v>2415</v>
      </c>
      <c r="E31" s="223">
        <f t="shared" si="1"/>
        <v>1.3125</v>
      </c>
      <c r="F31" s="83">
        <v>1</v>
      </c>
      <c r="G31" s="89">
        <f t="shared" si="0"/>
        <v>0</v>
      </c>
    </row>
    <row r="32" spans="1:8" ht="24.6" customHeight="1" x14ac:dyDescent="0.25">
      <c r="A32" s="387"/>
      <c r="B32" s="215" t="s">
        <v>405</v>
      </c>
      <c r="C32" s="84">
        <v>1</v>
      </c>
      <c r="D32" s="84">
        <v>2617</v>
      </c>
      <c r="E32" s="223">
        <f t="shared" si="1"/>
        <v>1.4222826086956522</v>
      </c>
      <c r="F32" s="83">
        <v>2</v>
      </c>
      <c r="G32" s="89">
        <f t="shared" si="0"/>
        <v>1</v>
      </c>
    </row>
    <row r="33" spans="1:7" ht="24.6" customHeight="1" x14ac:dyDescent="0.25">
      <c r="A33" s="386" t="s">
        <v>404</v>
      </c>
      <c r="B33" s="214" t="s">
        <v>19</v>
      </c>
      <c r="C33" s="85">
        <v>1</v>
      </c>
      <c r="D33" s="85">
        <v>5253</v>
      </c>
      <c r="E33" s="224">
        <f t="shared" si="1"/>
        <v>2.8548913043478259</v>
      </c>
      <c r="F33" s="83">
        <v>1</v>
      </c>
      <c r="G33" s="90">
        <f t="shared" si="0"/>
        <v>0</v>
      </c>
    </row>
    <row r="34" spans="1:7" ht="24.6" customHeight="1" x14ac:dyDescent="0.25">
      <c r="A34" s="386"/>
      <c r="B34" s="214" t="s">
        <v>403</v>
      </c>
      <c r="C34" s="85">
        <v>2</v>
      </c>
      <c r="D34" s="85">
        <v>3027</v>
      </c>
      <c r="E34" s="224">
        <f t="shared" si="1"/>
        <v>1.6451086956521739</v>
      </c>
      <c r="F34" s="83">
        <v>2</v>
      </c>
      <c r="G34" s="90">
        <f t="shared" si="0"/>
        <v>0</v>
      </c>
    </row>
    <row r="35" spans="1:7" ht="24.6" customHeight="1" x14ac:dyDescent="0.25">
      <c r="A35" s="173" t="s">
        <v>100</v>
      </c>
      <c r="B35" s="173"/>
      <c r="C35" s="174">
        <f>SUM(C4:C34)</f>
        <v>41</v>
      </c>
      <c r="D35" s="174"/>
      <c r="E35" s="174"/>
      <c r="F35" s="174">
        <f>SUM(F4:F34)</f>
        <v>36</v>
      </c>
      <c r="G35" s="174">
        <f t="shared" si="0"/>
        <v>-5</v>
      </c>
    </row>
    <row r="36" spans="1:7" ht="15.75" x14ac:dyDescent="0.25">
      <c r="A36" s="97"/>
    </row>
    <row r="37" spans="1:7" ht="15.75" x14ac:dyDescent="0.25">
      <c r="A37" s="97"/>
    </row>
  </sheetData>
  <mergeCells count="16">
    <mergeCell ref="A12:A13"/>
    <mergeCell ref="A1:F1"/>
    <mergeCell ref="A4:A5"/>
    <mergeCell ref="A6:A7"/>
    <mergeCell ref="A8:A9"/>
    <mergeCell ref="A10:A11"/>
    <mergeCell ref="A27:A28"/>
    <mergeCell ref="A29:A30"/>
    <mergeCell ref="A31:A32"/>
    <mergeCell ref="A33:A34"/>
    <mergeCell ref="A14:A16"/>
    <mergeCell ref="A17:A18"/>
    <mergeCell ref="A19:A20"/>
    <mergeCell ref="A21:A22"/>
    <mergeCell ref="A23:A24"/>
    <mergeCell ref="A25:A2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G35"/>
  <sheetViews>
    <sheetView topLeftCell="A24" zoomScale="140" zoomScaleNormal="140" workbookViewId="0">
      <selection activeCell="D9" sqref="D9"/>
    </sheetView>
  </sheetViews>
  <sheetFormatPr baseColWidth="10" defaultColWidth="11.42578125" defaultRowHeight="15.75" x14ac:dyDescent="0.25"/>
  <cols>
    <col min="1" max="1" width="30.7109375" style="1" customWidth="1"/>
    <col min="2" max="2" width="37.7109375" style="1" customWidth="1"/>
    <col min="3" max="3" width="21.7109375" style="1" customWidth="1"/>
    <col min="4" max="5" width="14.42578125" style="1" customWidth="1"/>
    <col min="6" max="6" width="17.85546875" style="1" customWidth="1"/>
    <col min="7" max="7" width="14.140625" style="1" customWidth="1"/>
    <col min="8" max="16384" width="11.42578125" style="1"/>
  </cols>
  <sheetData>
    <row r="1" spans="1:7" ht="15.75" customHeight="1" x14ac:dyDescent="0.25">
      <c r="A1" s="388" t="s">
        <v>432</v>
      </c>
      <c r="B1" s="388"/>
      <c r="C1" s="388"/>
      <c r="D1" s="388"/>
      <c r="E1" s="388"/>
      <c r="F1" s="388"/>
    </row>
    <row r="3" spans="1:7" s="249" customFormat="1" ht="57" customHeight="1" x14ac:dyDescent="0.25">
      <c r="A3" s="22" t="s">
        <v>424</v>
      </c>
      <c r="B3" s="22" t="s">
        <v>423</v>
      </c>
      <c r="C3" s="22" t="s">
        <v>344</v>
      </c>
      <c r="D3" s="42" t="s">
        <v>94</v>
      </c>
      <c r="E3" s="42" t="s">
        <v>93</v>
      </c>
      <c r="F3" s="41" t="s">
        <v>92</v>
      </c>
      <c r="G3" s="21" t="s">
        <v>91</v>
      </c>
    </row>
    <row r="4" spans="1:7" ht="17.25" customHeight="1" x14ac:dyDescent="0.25">
      <c r="A4" s="384"/>
      <c r="B4" s="281" t="s">
        <v>420</v>
      </c>
      <c r="C4" s="85">
        <v>1</v>
      </c>
      <c r="D4" s="85"/>
      <c r="E4" s="85"/>
      <c r="F4" s="82">
        <v>1</v>
      </c>
      <c r="G4" s="90">
        <f>F4-C4</f>
        <v>0</v>
      </c>
    </row>
    <row r="5" spans="1:7" x14ac:dyDescent="0.25">
      <c r="A5" s="384"/>
      <c r="B5" s="92" t="s">
        <v>261</v>
      </c>
      <c r="C5" s="91">
        <v>1</v>
      </c>
      <c r="D5" s="85"/>
      <c r="E5" s="85"/>
      <c r="F5" s="82">
        <v>1</v>
      </c>
      <c r="G5" s="90">
        <f t="shared" ref="G5:G35" si="0">F5-C5</f>
        <v>0</v>
      </c>
    </row>
    <row r="6" spans="1:7" ht="31.5" x14ac:dyDescent="0.25">
      <c r="A6" s="387" t="s">
        <v>431</v>
      </c>
      <c r="B6" s="282" t="s">
        <v>430</v>
      </c>
      <c r="C6" s="84">
        <v>1</v>
      </c>
      <c r="D6" s="84"/>
      <c r="E6" s="84"/>
      <c r="F6" s="82">
        <v>1</v>
      </c>
      <c r="G6" s="89">
        <f t="shared" si="0"/>
        <v>0</v>
      </c>
    </row>
    <row r="7" spans="1:7" x14ac:dyDescent="0.25">
      <c r="A7" s="387"/>
      <c r="B7" s="282" t="s">
        <v>429</v>
      </c>
      <c r="C7" s="84">
        <v>1</v>
      </c>
      <c r="D7" s="84"/>
      <c r="E7" s="84"/>
      <c r="F7" s="82">
        <v>0</v>
      </c>
      <c r="G7" s="89">
        <f t="shared" si="0"/>
        <v>-1</v>
      </c>
    </row>
    <row r="8" spans="1:7" x14ac:dyDescent="0.25">
      <c r="A8" s="389" t="s">
        <v>3</v>
      </c>
      <c r="B8" s="282" t="s">
        <v>402</v>
      </c>
      <c r="C8" s="84">
        <v>1</v>
      </c>
      <c r="D8" s="84"/>
      <c r="E8" s="84"/>
      <c r="F8" s="82">
        <v>1</v>
      </c>
      <c r="G8" s="89">
        <f t="shared" si="0"/>
        <v>0</v>
      </c>
    </row>
    <row r="9" spans="1:7" x14ac:dyDescent="0.25">
      <c r="A9" s="389"/>
      <c r="B9" s="282" t="s">
        <v>102</v>
      </c>
      <c r="C9" s="84">
        <v>0</v>
      </c>
      <c r="D9" s="84"/>
      <c r="E9" s="84"/>
      <c r="F9" s="82">
        <v>0</v>
      </c>
      <c r="G9" s="89">
        <f t="shared" si="0"/>
        <v>0</v>
      </c>
    </row>
    <row r="10" spans="1:7" ht="31.5" x14ac:dyDescent="0.25">
      <c r="A10" s="386" t="s">
        <v>83</v>
      </c>
      <c r="B10" s="281" t="s">
        <v>224</v>
      </c>
      <c r="C10" s="85">
        <v>1</v>
      </c>
      <c r="D10" s="85"/>
      <c r="E10" s="85"/>
      <c r="F10" s="82">
        <v>1</v>
      </c>
      <c r="G10" s="90">
        <f t="shared" si="0"/>
        <v>0</v>
      </c>
    </row>
    <row r="11" spans="1:7" ht="31.5" x14ac:dyDescent="0.25">
      <c r="A11" s="386"/>
      <c r="B11" s="92" t="s">
        <v>223</v>
      </c>
      <c r="C11" s="91">
        <v>1</v>
      </c>
      <c r="D11" s="85"/>
      <c r="E11" s="85"/>
      <c r="F11" s="82">
        <v>0</v>
      </c>
      <c r="G11" s="90">
        <f t="shared" si="0"/>
        <v>-1</v>
      </c>
    </row>
    <row r="12" spans="1:7" ht="31.5" x14ac:dyDescent="0.25">
      <c r="A12" s="389" t="s">
        <v>257</v>
      </c>
      <c r="B12" s="282" t="s">
        <v>256</v>
      </c>
      <c r="C12" s="84">
        <v>1</v>
      </c>
      <c r="D12" s="84"/>
      <c r="E12" s="84"/>
      <c r="F12" s="82">
        <v>1</v>
      </c>
      <c r="G12" s="89">
        <f t="shared" si="0"/>
        <v>0</v>
      </c>
    </row>
    <row r="13" spans="1:7" x14ac:dyDescent="0.25">
      <c r="A13" s="389"/>
      <c r="B13" s="282" t="s">
        <v>428</v>
      </c>
      <c r="C13" s="84">
        <v>1</v>
      </c>
      <c r="D13" s="84"/>
      <c r="E13" s="84"/>
      <c r="F13" s="82">
        <v>0</v>
      </c>
      <c r="G13" s="89">
        <f t="shared" si="0"/>
        <v>-1</v>
      </c>
    </row>
    <row r="14" spans="1:7" x14ac:dyDescent="0.25">
      <c r="A14" s="389"/>
      <c r="B14" s="282" t="s">
        <v>427</v>
      </c>
      <c r="C14" s="84">
        <v>1</v>
      </c>
      <c r="D14" s="84"/>
      <c r="E14" s="84"/>
      <c r="F14" s="82">
        <v>0</v>
      </c>
      <c r="G14" s="89">
        <f t="shared" si="0"/>
        <v>-1</v>
      </c>
    </row>
    <row r="15" spans="1:7" ht="31.5" x14ac:dyDescent="0.25">
      <c r="A15" s="366" t="s">
        <v>253</v>
      </c>
      <c r="B15" s="92" t="s">
        <v>252</v>
      </c>
      <c r="C15" s="91">
        <v>1</v>
      </c>
      <c r="D15" s="85"/>
      <c r="E15" s="85"/>
      <c r="F15" s="82">
        <v>1</v>
      </c>
      <c r="G15" s="90">
        <f t="shared" si="0"/>
        <v>0</v>
      </c>
    </row>
    <row r="16" spans="1:7" ht="31.5" x14ac:dyDescent="0.25">
      <c r="A16" s="366"/>
      <c r="B16" s="281" t="s">
        <v>416</v>
      </c>
      <c r="C16" s="85">
        <v>2</v>
      </c>
      <c r="D16" s="85"/>
      <c r="E16" s="85"/>
      <c r="F16" s="82">
        <v>1</v>
      </c>
      <c r="G16" s="90">
        <f t="shared" si="0"/>
        <v>-1</v>
      </c>
    </row>
    <row r="17" spans="1:7" x14ac:dyDescent="0.25">
      <c r="A17" s="389" t="s">
        <v>67</v>
      </c>
      <c r="B17" s="282" t="s">
        <v>426</v>
      </c>
      <c r="C17" s="84">
        <v>1</v>
      </c>
      <c r="D17" s="84">
        <v>359</v>
      </c>
      <c r="E17" s="223">
        <f>D17/1840</f>
        <v>0.19510869565217392</v>
      </c>
      <c r="F17" s="82">
        <v>1</v>
      </c>
      <c r="G17" s="89">
        <f t="shared" si="0"/>
        <v>0</v>
      </c>
    </row>
    <row r="18" spans="1:7" x14ac:dyDescent="0.25">
      <c r="A18" s="389"/>
      <c r="B18" s="282" t="s">
        <v>65</v>
      </c>
      <c r="C18" s="84">
        <v>1</v>
      </c>
      <c r="D18" s="84">
        <v>0</v>
      </c>
      <c r="E18" s="223">
        <f t="shared" ref="E18:E34" si="1">D18/1840</f>
        <v>0</v>
      </c>
      <c r="F18" s="82">
        <v>0</v>
      </c>
      <c r="G18" s="89">
        <f t="shared" si="0"/>
        <v>-1</v>
      </c>
    </row>
    <row r="19" spans="1:7" x14ac:dyDescent="0.25">
      <c r="A19" s="366" t="s">
        <v>249</v>
      </c>
      <c r="B19" s="92" t="s">
        <v>248</v>
      </c>
      <c r="C19" s="91">
        <v>1</v>
      </c>
      <c r="D19" s="85">
        <v>2126</v>
      </c>
      <c r="E19" s="224">
        <f t="shared" si="1"/>
        <v>1.1554347826086957</v>
      </c>
      <c r="F19" s="82">
        <v>1</v>
      </c>
      <c r="G19" s="90">
        <f t="shared" si="0"/>
        <v>0</v>
      </c>
    </row>
    <row r="20" spans="1:7" x14ac:dyDescent="0.25">
      <c r="A20" s="366"/>
      <c r="B20" s="281" t="s">
        <v>247</v>
      </c>
      <c r="C20" s="85">
        <v>2</v>
      </c>
      <c r="D20" s="85">
        <v>3712</v>
      </c>
      <c r="E20" s="224">
        <f t="shared" si="1"/>
        <v>2.017391304347826</v>
      </c>
      <c r="F20" s="82">
        <v>2</v>
      </c>
      <c r="G20" s="90">
        <f t="shared" si="0"/>
        <v>0</v>
      </c>
    </row>
    <row r="21" spans="1:7" ht="31.5" x14ac:dyDescent="0.25">
      <c r="A21" s="389" t="s">
        <v>415</v>
      </c>
      <c r="B21" s="282" t="s">
        <v>414</v>
      </c>
      <c r="C21" s="84">
        <v>1</v>
      </c>
      <c r="D21" s="84">
        <v>1954</v>
      </c>
      <c r="E21" s="223">
        <f t="shared" si="1"/>
        <v>1.0619565217391305</v>
      </c>
      <c r="F21" s="82">
        <v>1</v>
      </c>
      <c r="G21" s="89">
        <f t="shared" si="0"/>
        <v>0</v>
      </c>
    </row>
    <row r="22" spans="1:7" ht="47.25" x14ac:dyDescent="0.25">
      <c r="A22" s="389"/>
      <c r="B22" s="282" t="s">
        <v>413</v>
      </c>
      <c r="C22" s="84">
        <v>2</v>
      </c>
      <c r="D22" s="84">
        <v>1319</v>
      </c>
      <c r="E22" s="223">
        <f t="shared" si="1"/>
        <v>0.71684782608695652</v>
      </c>
      <c r="F22" s="82">
        <v>1</v>
      </c>
      <c r="G22" s="89">
        <f t="shared" si="0"/>
        <v>-1</v>
      </c>
    </row>
    <row r="23" spans="1:7" ht="24" customHeight="1" x14ac:dyDescent="0.25">
      <c r="A23" s="366" t="s">
        <v>222</v>
      </c>
      <c r="B23" s="92" t="s">
        <v>221</v>
      </c>
      <c r="C23" s="91">
        <v>1</v>
      </c>
      <c r="D23" s="85">
        <v>1432</v>
      </c>
      <c r="E23" s="224">
        <f t="shared" si="1"/>
        <v>0.77826086956521734</v>
      </c>
      <c r="F23" s="82">
        <v>1</v>
      </c>
      <c r="G23" s="90">
        <f t="shared" si="0"/>
        <v>0</v>
      </c>
    </row>
    <row r="24" spans="1:7" ht="22.15" customHeight="1" x14ac:dyDescent="0.25">
      <c r="A24" s="366"/>
      <c r="B24" s="281" t="s">
        <v>220</v>
      </c>
      <c r="C24" s="85">
        <v>1</v>
      </c>
      <c r="D24" s="85">
        <v>791</v>
      </c>
      <c r="E24" s="224">
        <f t="shared" si="1"/>
        <v>0.42989130434782608</v>
      </c>
      <c r="F24" s="83">
        <v>0</v>
      </c>
      <c r="G24" s="90">
        <f t="shared" si="0"/>
        <v>-1</v>
      </c>
    </row>
    <row r="25" spans="1:7" ht="31.5" x14ac:dyDescent="0.25">
      <c r="A25" s="389" t="s">
        <v>412</v>
      </c>
      <c r="B25" s="282" t="s">
        <v>411</v>
      </c>
      <c r="C25" s="84">
        <v>1</v>
      </c>
      <c r="D25" s="84">
        <v>1031</v>
      </c>
      <c r="E25" s="223">
        <f t="shared" si="1"/>
        <v>0.56032608695652175</v>
      </c>
      <c r="F25" s="82">
        <v>1</v>
      </c>
      <c r="G25" s="89">
        <f t="shared" si="0"/>
        <v>0</v>
      </c>
    </row>
    <row r="26" spans="1:7" ht="22.15" customHeight="1" x14ac:dyDescent="0.25">
      <c r="A26" s="389"/>
      <c r="B26" s="94" t="s">
        <v>410</v>
      </c>
      <c r="C26" s="93">
        <v>1</v>
      </c>
      <c r="D26" s="93">
        <v>3097</v>
      </c>
      <c r="E26" s="223">
        <f t="shared" si="1"/>
        <v>1.6831521739130435</v>
      </c>
      <c r="F26" s="82">
        <v>2</v>
      </c>
      <c r="G26" s="89">
        <f t="shared" si="0"/>
        <v>1</v>
      </c>
    </row>
    <row r="27" spans="1:7" ht="54" customHeight="1" x14ac:dyDescent="0.25">
      <c r="A27" s="366" t="s">
        <v>409</v>
      </c>
      <c r="B27" s="92" t="s">
        <v>408</v>
      </c>
      <c r="C27" s="91">
        <v>1</v>
      </c>
      <c r="D27" s="85">
        <v>2489</v>
      </c>
      <c r="E27" s="224">
        <f t="shared" si="1"/>
        <v>1.3527173913043478</v>
      </c>
      <c r="F27" s="82">
        <v>1</v>
      </c>
      <c r="G27" s="90">
        <f t="shared" si="0"/>
        <v>0</v>
      </c>
    </row>
    <row r="28" spans="1:7" ht="20.45" customHeight="1" x14ac:dyDescent="0.25">
      <c r="A28" s="366"/>
      <c r="B28" s="281" t="s">
        <v>228</v>
      </c>
      <c r="C28" s="85">
        <v>2</v>
      </c>
      <c r="D28" s="85">
        <v>5590</v>
      </c>
      <c r="E28" s="224">
        <f t="shared" si="1"/>
        <v>3.0380434782608696</v>
      </c>
      <c r="F28" s="82">
        <v>3</v>
      </c>
      <c r="G28" s="90">
        <f t="shared" si="0"/>
        <v>1</v>
      </c>
    </row>
    <row r="29" spans="1:7" ht="24" customHeight="1" x14ac:dyDescent="0.25">
      <c r="A29" s="389" t="s">
        <v>407</v>
      </c>
      <c r="B29" s="282" t="s">
        <v>406</v>
      </c>
      <c r="C29" s="84">
        <v>1</v>
      </c>
      <c r="D29" s="84">
        <v>2392</v>
      </c>
      <c r="E29" s="223">
        <f t="shared" si="1"/>
        <v>1.3</v>
      </c>
      <c r="F29" s="82">
        <v>1</v>
      </c>
      <c r="G29" s="89">
        <f t="shared" si="0"/>
        <v>0</v>
      </c>
    </row>
    <row r="30" spans="1:7" ht="24" customHeight="1" x14ac:dyDescent="0.25">
      <c r="A30" s="389"/>
      <c r="B30" s="282" t="s">
        <v>405</v>
      </c>
      <c r="C30" s="84">
        <v>1</v>
      </c>
      <c r="D30" s="84">
        <v>1743</v>
      </c>
      <c r="E30" s="223">
        <f t="shared" si="1"/>
        <v>0.94728260869565217</v>
      </c>
      <c r="F30" s="82">
        <v>1</v>
      </c>
      <c r="G30" s="89">
        <f t="shared" si="0"/>
        <v>0</v>
      </c>
    </row>
    <row r="31" spans="1:7" ht="24" customHeight="1" x14ac:dyDescent="0.25">
      <c r="A31" s="386" t="s">
        <v>404</v>
      </c>
      <c r="B31" s="281" t="s">
        <v>19</v>
      </c>
      <c r="C31" s="85">
        <v>1</v>
      </c>
      <c r="D31" s="85">
        <v>2139</v>
      </c>
      <c r="E31" s="224">
        <f t="shared" si="1"/>
        <v>1.1625000000000001</v>
      </c>
      <c r="F31" s="82">
        <v>1</v>
      </c>
      <c r="G31" s="90">
        <f t="shared" si="0"/>
        <v>0</v>
      </c>
    </row>
    <row r="32" spans="1:7" ht="24" customHeight="1" x14ac:dyDescent="0.25">
      <c r="A32" s="386"/>
      <c r="B32" s="92" t="s">
        <v>403</v>
      </c>
      <c r="C32" s="91">
        <v>1</v>
      </c>
      <c r="D32" s="85">
        <v>1638</v>
      </c>
      <c r="E32" s="224">
        <f t="shared" si="1"/>
        <v>0.89021739130434785</v>
      </c>
      <c r="F32" s="82">
        <v>1</v>
      </c>
      <c r="G32" s="90">
        <f t="shared" si="0"/>
        <v>0</v>
      </c>
    </row>
    <row r="33" spans="1:7" ht="24" customHeight="1" x14ac:dyDescent="0.25">
      <c r="A33" s="389" t="s">
        <v>3</v>
      </c>
      <c r="B33" s="282" t="s">
        <v>402</v>
      </c>
      <c r="C33" s="84">
        <v>1</v>
      </c>
      <c r="D33" s="84">
        <v>0</v>
      </c>
      <c r="E33" s="223">
        <f t="shared" si="1"/>
        <v>0</v>
      </c>
      <c r="F33" s="82">
        <v>1</v>
      </c>
      <c r="G33" s="89">
        <f t="shared" si="0"/>
        <v>0</v>
      </c>
    </row>
    <row r="34" spans="1:7" ht="24" customHeight="1" x14ac:dyDescent="0.25">
      <c r="A34" s="389"/>
      <c r="B34" s="282" t="s">
        <v>102</v>
      </c>
      <c r="C34" s="84">
        <v>0</v>
      </c>
      <c r="D34" s="84">
        <v>0</v>
      </c>
      <c r="E34" s="223">
        <f t="shared" si="1"/>
        <v>0</v>
      </c>
      <c r="F34" s="82">
        <v>0</v>
      </c>
      <c r="G34" s="89">
        <f t="shared" si="0"/>
        <v>0</v>
      </c>
    </row>
    <row r="35" spans="1:7" ht="25.9" customHeight="1" x14ac:dyDescent="0.25">
      <c r="A35" s="152" t="s">
        <v>100</v>
      </c>
      <c r="B35" s="152"/>
      <c r="C35" s="175">
        <f>SUM(C4:C34)</f>
        <v>33</v>
      </c>
      <c r="D35" s="175"/>
      <c r="E35" s="175"/>
      <c r="F35" s="175">
        <f>SUM(F4:F34)</f>
        <v>27</v>
      </c>
      <c r="G35" s="175">
        <f t="shared" si="0"/>
        <v>-6</v>
      </c>
    </row>
  </sheetData>
  <mergeCells count="16">
    <mergeCell ref="A12:A14"/>
    <mergeCell ref="A1:F1"/>
    <mergeCell ref="A4:A5"/>
    <mergeCell ref="A6:A7"/>
    <mergeCell ref="A8:A9"/>
    <mergeCell ref="A10:A11"/>
    <mergeCell ref="A27:A28"/>
    <mergeCell ref="A29:A30"/>
    <mergeCell ref="A31:A32"/>
    <mergeCell ref="A33:A34"/>
    <mergeCell ref="A15:A16"/>
    <mergeCell ref="A17:A18"/>
    <mergeCell ref="A19:A20"/>
    <mergeCell ref="A21:A22"/>
    <mergeCell ref="A23:A24"/>
    <mergeCell ref="A25:A26"/>
  </mergeCells>
  <pageMargins left="0.25" right="0.25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G29"/>
  <sheetViews>
    <sheetView topLeftCell="A19" zoomScale="120" zoomScaleNormal="120" workbookViewId="0">
      <selection activeCell="J10" sqref="J10"/>
    </sheetView>
  </sheetViews>
  <sheetFormatPr baseColWidth="10" defaultColWidth="11.42578125" defaultRowHeight="15.75" x14ac:dyDescent="0.25"/>
  <cols>
    <col min="1" max="1" width="35.7109375" style="1" customWidth="1"/>
    <col min="2" max="2" width="36.28515625" style="1" customWidth="1"/>
    <col min="3" max="3" width="20.28515625" style="1" customWidth="1"/>
    <col min="4" max="7" width="19" style="1" customWidth="1"/>
    <col min="8" max="16384" width="11.42578125" style="1"/>
  </cols>
  <sheetData>
    <row r="1" spans="1:7" ht="15.75" customHeight="1" x14ac:dyDescent="0.25">
      <c r="A1" s="388" t="s">
        <v>439</v>
      </c>
      <c r="B1" s="388"/>
      <c r="C1" s="388"/>
      <c r="D1" s="388"/>
      <c r="E1" s="388"/>
      <c r="F1" s="388"/>
    </row>
    <row r="3" spans="1:7" s="249" customFormat="1" ht="58.15" customHeight="1" x14ac:dyDescent="0.25">
      <c r="A3" s="22" t="s">
        <v>424</v>
      </c>
      <c r="B3" s="22" t="s">
        <v>423</v>
      </c>
      <c r="C3" s="22" t="s">
        <v>344</v>
      </c>
      <c r="D3" s="42" t="s">
        <v>94</v>
      </c>
      <c r="E3" s="42" t="s">
        <v>93</v>
      </c>
      <c r="F3" s="41" t="s">
        <v>92</v>
      </c>
      <c r="G3" s="21" t="s">
        <v>91</v>
      </c>
    </row>
    <row r="4" spans="1:7" x14ac:dyDescent="0.25">
      <c r="A4" s="384"/>
      <c r="B4" s="281" t="s">
        <v>420</v>
      </c>
      <c r="C4" s="29">
        <v>1</v>
      </c>
      <c r="D4" s="29"/>
      <c r="E4" s="29"/>
      <c r="F4" s="101">
        <v>1</v>
      </c>
      <c r="G4" s="65">
        <f>F4-C4</f>
        <v>0</v>
      </c>
    </row>
    <row r="5" spans="1:7" x14ac:dyDescent="0.25">
      <c r="A5" s="384"/>
      <c r="B5" s="92" t="s">
        <v>261</v>
      </c>
      <c r="C5" s="55">
        <v>1</v>
      </c>
      <c r="D5" s="29"/>
      <c r="E5" s="29"/>
      <c r="F5" s="101">
        <v>1</v>
      </c>
      <c r="G5" s="65">
        <f t="shared" ref="G5:G28" si="0">F5-C5</f>
        <v>0</v>
      </c>
    </row>
    <row r="6" spans="1:7" ht="31.5" x14ac:dyDescent="0.25">
      <c r="A6" s="387" t="s">
        <v>431</v>
      </c>
      <c r="B6" s="282" t="s">
        <v>430</v>
      </c>
      <c r="C6" s="52">
        <v>1</v>
      </c>
      <c r="D6" s="84"/>
      <c r="E6" s="84"/>
      <c r="F6" s="83">
        <v>1</v>
      </c>
      <c r="G6" s="99">
        <f t="shared" si="0"/>
        <v>0</v>
      </c>
    </row>
    <row r="7" spans="1:7" x14ac:dyDescent="0.25">
      <c r="A7" s="387"/>
      <c r="B7" s="282" t="s">
        <v>438</v>
      </c>
      <c r="C7" s="52">
        <v>1</v>
      </c>
      <c r="D7" s="84"/>
      <c r="E7" s="84"/>
      <c r="F7" s="83">
        <v>0</v>
      </c>
      <c r="G7" s="99">
        <f t="shared" si="0"/>
        <v>-1</v>
      </c>
    </row>
    <row r="8" spans="1:7" x14ac:dyDescent="0.25">
      <c r="A8" s="391" t="s">
        <v>3</v>
      </c>
      <c r="B8" s="100" t="s">
        <v>402</v>
      </c>
      <c r="C8" s="84">
        <v>1</v>
      </c>
      <c r="D8" s="84"/>
      <c r="E8" s="84"/>
      <c r="F8" s="83">
        <v>1</v>
      </c>
      <c r="G8" s="99">
        <f>F8-C8</f>
        <v>0</v>
      </c>
    </row>
    <row r="9" spans="1:7" x14ac:dyDescent="0.25">
      <c r="A9" s="391"/>
      <c r="B9" s="282" t="s">
        <v>102</v>
      </c>
      <c r="C9" s="52">
        <v>0</v>
      </c>
      <c r="D9" s="84"/>
      <c r="E9" s="84"/>
      <c r="F9" s="83">
        <v>0</v>
      </c>
      <c r="G9" s="99">
        <f>F9-C9</f>
        <v>0</v>
      </c>
    </row>
    <row r="10" spans="1:7" ht="47.25" x14ac:dyDescent="0.25">
      <c r="A10" s="386" t="s">
        <v>437</v>
      </c>
      <c r="B10" s="281" t="s">
        <v>436</v>
      </c>
      <c r="C10" s="29">
        <v>1</v>
      </c>
      <c r="D10" s="85"/>
      <c r="E10" s="85"/>
      <c r="F10" s="83">
        <v>1</v>
      </c>
      <c r="G10" s="65">
        <f t="shared" si="0"/>
        <v>0</v>
      </c>
    </row>
    <row r="11" spans="1:7" ht="48" customHeight="1" x14ac:dyDescent="0.25">
      <c r="A11" s="386"/>
      <c r="B11" s="281" t="s">
        <v>435</v>
      </c>
      <c r="C11" s="55">
        <v>1</v>
      </c>
      <c r="D11" s="85"/>
      <c r="E11" s="85"/>
      <c r="F11" s="83">
        <v>0</v>
      </c>
      <c r="G11" s="65">
        <f t="shared" si="0"/>
        <v>-1</v>
      </c>
    </row>
    <row r="12" spans="1:7" ht="31.5" x14ac:dyDescent="0.25">
      <c r="A12" s="391" t="s">
        <v>257</v>
      </c>
      <c r="B12" s="100" t="s">
        <v>256</v>
      </c>
      <c r="C12" s="84">
        <v>1</v>
      </c>
      <c r="D12" s="84"/>
      <c r="E12" s="84"/>
      <c r="F12" s="83">
        <v>1</v>
      </c>
      <c r="G12" s="99">
        <f t="shared" si="0"/>
        <v>0</v>
      </c>
    </row>
    <row r="13" spans="1:7" ht="31.5" x14ac:dyDescent="0.25">
      <c r="A13" s="391"/>
      <c r="B13" s="282" t="s">
        <v>434</v>
      </c>
      <c r="C13" s="52">
        <v>1</v>
      </c>
      <c r="D13" s="84"/>
      <c r="E13" s="84"/>
      <c r="F13" s="83">
        <v>0</v>
      </c>
      <c r="G13" s="99">
        <f t="shared" si="0"/>
        <v>-1</v>
      </c>
    </row>
    <row r="14" spans="1:7" x14ac:dyDescent="0.25">
      <c r="A14" s="386" t="s">
        <v>249</v>
      </c>
      <c r="B14" s="281" t="s">
        <v>248</v>
      </c>
      <c r="C14" s="29">
        <v>1</v>
      </c>
      <c r="D14" s="85">
        <v>2254</v>
      </c>
      <c r="E14" s="224">
        <f>D14/1840</f>
        <v>1.2250000000000001</v>
      </c>
      <c r="F14" s="83">
        <v>1</v>
      </c>
      <c r="G14" s="65">
        <f t="shared" si="0"/>
        <v>0</v>
      </c>
    </row>
    <row r="15" spans="1:7" x14ac:dyDescent="0.25">
      <c r="A15" s="386"/>
      <c r="B15" s="92" t="s">
        <v>247</v>
      </c>
      <c r="C15" s="55">
        <v>1</v>
      </c>
      <c r="D15" s="85">
        <v>3474</v>
      </c>
      <c r="E15" s="224">
        <f t="shared" ref="E15:E27" si="1">D15/1840</f>
        <v>1.8880434782608695</v>
      </c>
      <c r="F15" s="83">
        <v>2</v>
      </c>
      <c r="G15" s="65">
        <f t="shared" si="0"/>
        <v>1</v>
      </c>
    </row>
    <row r="16" spans="1:7" ht="47.25" x14ac:dyDescent="0.25">
      <c r="A16" s="387" t="s">
        <v>415</v>
      </c>
      <c r="B16" s="282" t="s">
        <v>414</v>
      </c>
      <c r="C16" s="52">
        <v>1</v>
      </c>
      <c r="D16" s="84">
        <v>603</v>
      </c>
      <c r="E16" s="231">
        <f t="shared" si="1"/>
        <v>0.32771739130434785</v>
      </c>
      <c r="F16" s="83">
        <v>1</v>
      </c>
      <c r="G16" s="99">
        <f t="shared" si="0"/>
        <v>0</v>
      </c>
    </row>
    <row r="17" spans="1:7" ht="47.25" x14ac:dyDescent="0.25">
      <c r="A17" s="387"/>
      <c r="B17" s="282" t="s">
        <v>413</v>
      </c>
      <c r="C17" s="52">
        <v>1</v>
      </c>
      <c r="D17" s="84">
        <v>2082</v>
      </c>
      <c r="E17" s="231">
        <f t="shared" si="1"/>
        <v>1.1315217391304349</v>
      </c>
      <c r="F17" s="83">
        <v>1</v>
      </c>
      <c r="G17" s="99">
        <f t="shared" si="0"/>
        <v>0</v>
      </c>
    </row>
    <row r="18" spans="1:7" ht="22.15" customHeight="1" x14ac:dyDescent="0.25">
      <c r="A18" s="386" t="s">
        <v>433</v>
      </c>
      <c r="B18" s="281" t="s">
        <v>221</v>
      </c>
      <c r="C18" s="29">
        <v>1</v>
      </c>
      <c r="D18" s="85">
        <v>1202</v>
      </c>
      <c r="E18" s="224">
        <f t="shared" si="1"/>
        <v>0.65326086956521734</v>
      </c>
      <c r="F18" s="83">
        <v>1</v>
      </c>
      <c r="G18" s="65">
        <f t="shared" si="0"/>
        <v>0</v>
      </c>
    </row>
    <row r="19" spans="1:7" ht="33.6" customHeight="1" x14ac:dyDescent="0.25">
      <c r="A19" s="386"/>
      <c r="B19" s="92" t="s">
        <v>544</v>
      </c>
      <c r="C19" s="55">
        <v>1</v>
      </c>
      <c r="D19" s="85">
        <v>833</v>
      </c>
      <c r="E19" s="224">
        <f t="shared" si="1"/>
        <v>0.45271739130434785</v>
      </c>
      <c r="F19" s="83">
        <v>1</v>
      </c>
      <c r="G19" s="65">
        <f t="shared" si="0"/>
        <v>0</v>
      </c>
    </row>
    <row r="20" spans="1:7" ht="35.450000000000003" customHeight="1" x14ac:dyDescent="0.25">
      <c r="A20" s="387" t="s">
        <v>412</v>
      </c>
      <c r="B20" s="282" t="s">
        <v>411</v>
      </c>
      <c r="C20" s="52">
        <v>1</v>
      </c>
      <c r="D20" s="84">
        <v>2483</v>
      </c>
      <c r="E20" s="231">
        <f t="shared" si="1"/>
        <v>1.3494565217391303</v>
      </c>
      <c r="F20" s="83">
        <v>1</v>
      </c>
      <c r="G20" s="99">
        <f t="shared" si="0"/>
        <v>0</v>
      </c>
    </row>
    <row r="21" spans="1:7" ht="35.450000000000003" customHeight="1" x14ac:dyDescent="0.25">
      <c r="A21" s="387"/>
      <c r="B21" s="282" t="s">
        <v>410</v>
      </c>
      <c r="C21" s="52">
        <v>2</v>
      </c>
      <c r="D21" s="84">
        <v>3491</v>
      </c>
      <c r="E21" s="231">
        <f t="shared" si="1"/>
        <v>1.8972826086956522</v>
      </c>
      <c r="F21" s="83">
        <v>2</v>
      </c>
      <c r="G21" s="99">
        <f t="shared" si="0"/>
        <v>0</v>
      </c>
    </row>
    <row r="22" spans="1:7" ht="35.450000000000003" customHeight="1" x14ac:dyDescent="0.25">
      <c r="A22" s="386" t="s">
        <v>409</v>
      </c>
      <c r="B22" s="281" t="s">
        <v>408</v>
      </c>
      <c r="C22" s="29">
        <v>1</v>
      </c>
      <c r="D22" s="85">
        <v>1610</v>
      </c>
      <c r="E22" s="224">
        <f t="shared" si="1"/>
        <v>0.875</v>
      </c>
      <c r="F22" s="83">
        <v>1</v>
      </c>
      <c r="G22" s="65">
        <f t="shared" si="0"/>
        <v>0</v>
      </c>
    </row>
    <row r="23" spans="1:7" ht="35.450000000000003" customHeight="1" x14ac:dyDescent="0.25">
      <c r="A23" s="386"/>
      <c r="B23" s="92" t="s">
        <v>228</v>
      </c>
      <c r="C23" s="55">
        <v>1</v>
      </c>
      <c r="D23" s="85">
        <v>3145</v>
      </c>
      <c r="E23" s="224">
        <f t="shared" si="1"/>
        <v>1.7092391304347827</v>
      </c>
      <c r="F23" s="83">
        <v>2</v>
      </c>
      <c r="G23" s="65">
        <f t="shared" si="0"/>
        <v>1</v>
      </c>
    </row>
    <row r="24" spans="1:7" ht="35.450000000000003" customHeight="1" x14ac:dyDescent="0.25">
      <c r="A24" s="387" t="s">
        <v>407</v>
      </c>
      <c r="B24" s="282" t="s">
        <v>406</v>
      </c>
      <c r="C24" s="52">
        <v>1</v>
      </c>
      <c r="D24" s="84">
        <v>2234</v>
      </c>
      <c r="E24" s="231">
        <f t="shared" si="1"/>
        <v>1.2141304347826087</v>
      </c>
      <c r="F24" s="83">
        <v>1</v>
      </c>
      <c r="G24" s="99">
        <f t="shared" si="0"/>
        <v>0</v>
      </c>
    </row>
    <row r="25" spans="1:7" ht="35.450000000000003" customHeight="1" x14ac:dyDescent="0.25">
      <c r="A25" s="387"/>
      <c r="B25" s="282" t="s">
        <v>405</v>
      </c>
      <c r="C25" s="52">
        <v>1</v>
      </c>
      <c r="D25" s="84">
        <v>2154</v>
      </c>
      <c r="E25" s="231">
        <f t="shared" si="1"/>
        <v>1.1706521739130435</v>
      </c>
      <c r="F25" s="83">
        <v>1</v>
      </c>
      <c r="G25" s="99">
        <f t="shared" si="0"/>
        <v>0</v>
      </c>
    </row>
    <row r="26" spans="1:7" ht="35.450000000000003" customHeight="1" x14ac:dyDescent="0.25">
      <c r="A26" s="390" t="s">
        <v>404</v>
      </c>
      <c r="B26" s="88" t="s">
        <v>19</v>
      </c>
      <c r="C26" s="85">
        <v>1</v>
      </c>
      <c r="D26" s="85">
        <v>1639</v>
      </c>
      <c r="E26" s="224">
        <f t="shared" si="1"/>
        <v>0.89076086956521738</v>
      </c>
      <c r="F26" s="83">
        <v>1</v>
      </c>
      <c r="G26" s="65">
        <f t="shared" si="0"/>
        <v>0</v>
      </c>
    </row>
    <row r="27" spans="1:7" ht="22.9" customHeight="1" x14ac:dyDescent="0.25">
      <c r="A27" s="390"/>
      <c r="B27" s="281" t="s">
        <v>403</v>
      </c>
      <c r="C27" s="29">
        <v>0</v>
      </c>
      <c r="D27" s="85">
        <v>2535</v>
      </c>
      <c r="E27" s="224">
        <f t="shared" si="1"/>
        <v>1.3777173913043479</v>
      </c>
      <c r="F27" s="83">
        <v>1</v>
      </c>
      <c r="G27" s="65">
        <f t="shared" si="0"/>
        <v>1</v>
      </c>
    </row>
    <row r="28" spans="1:7" ht="24.6" customHeight="1" x14ac:dyDescent="0.25">
      <c r="A28" s="176" t="s">
        <v>100</v>
      </c>
      <c r="B28" s="176"/>
      <c r="C28" s="176">
        <f>SUM(C4:C27)</f>
        <v>23</v>
      </c>
      <c r="D28" s="176">
        <f>SUM(D4:D27)</f>
        <v>29739</v>
      </c>
      <c r="E28" s="176"/>
      <c r="F28" s="176">
        <f>SUM(F4:F27)</f>
        <v>23</v>
      </c>
      <c r="G28" s="177">
        <f t="shared" si="0"/>
        <v>0</v>
      </c>
    </row>
    <row r="29" spans="1:7" x14ac:dyDescent="0.25">
      <c r="A29" s="97"/>
      <c r="B29" s="244"/>
      <c r="C29" s="244"/>
      <c r="D29" s="244"/>
      <c r="E29" s="244"/>
      <c r="F29" s="244"/>
    </row>
  </sheetData>
  <mergeCells count="13">
    <mergeCell ref="A12:A13"/>
    <mergeCell ref="A1:F1"/>
    <mergeCell ref="A4:A5"/>
    <mergeCell ref="A6:A7"/>
    <mergeCell ref="A8:A9"/>
    <mergeCell ref="A10:A11"/>
    <mergeCell ref="A26:A27"/>
    <mergeCell ref="A14:A15"/>
    <mergeCell ref="A16:A17"/>
    <mergeCell ref="A18:A19"/>
    <mergeCell ref="A20:A21"/>
    <mergeCell ref="A22:A23"/>
    <mergeCell ref="A24:A25"/>
  </mergeCells>
  <pageMargins left="0.25" right="0.25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G33"/>
  <sheetViews>
    <sheetView topLeftCell="A16" zoomScale="120" zoomScaleNormal="120" workbookViewId="0">
      <selection activeCell="E11" sqref="E11"/>
    </sheetView>
  </sheetViews>
  <sheetFormatPr baseColWidth="10" defaultColWidth="11.42578125" defaultRowHeight="15.75" x14ac:dyDescent="0.25"/>
  <cols>
    <col min="1" max="1" width="32.7109375" style="72" customWidth="1"/>
    <col min="2" max="2" width="42.7109375" style="1" customWidth="1"/>
    <col min="3" max="3" width="20.140625" style="1" customWidth="1"/>
    <col min="4" max="5" width="17.28515625" style="1" customWidth="1"/>
    <col min="6" max="6" width="18" style="1" customWidth="1"/>
    <col min="7" max="7" width="13.140625" style="104" customWidth="1"/>
    <col min="8" max="16384" width="11.42578125" style="1"/>
  </cols>
  <sheetData>
    <row r="1" spans="1:7" x14ac:dyDescent="0.25">
      <c r="A1" s="392" t="s">
        <v>550</v>
      </c>
      <c r="B1" s="392"/>
      <c r="C1" s="392"/>
      <c r="D1" s="392"/>
      <c r="E1" s="392"/>
      <c r="F1" s="392"/>
      <c r="G1" s="392"/>
    </row>
    <row r="2" spans="1:7" x14ac:dyDescent="0.25">
      <c r="A2" s="2"/>
      <c r="B2" s="2"/>
      <c r="C2" s="2"/>
      <c r="D2" s="2"/>
      <c r="E2" s="2"/>
      <c r="F2" s="2"/>
    </row>
    <row r="3" spans="1:7" x14ac:dyDescent="0.25">
      <c r="A3" s="97"/>
    </row>
    <row r="4" spans="1:7" ht="50.45" customHeight="1" x14ac:dyDescent="0.25">
      <c r="A4" s="22" t="s">
        <v>424</v>
      </c>
      <c r="B4" s="22" t="s">
        <v>423</v>
      </c>
      <c r="C4" s="22" t="s">
        <v>344</v>
      </c>
      <c r="D4" s="42" t="s">
        <v>94</v>
      </c>
      <c r="E4" s="42" t="s">
        <v>93</v>
      </c>
      <c r="F4" s="41" t="s">
        <v>92</v>
      </c>
      <c r="G4" s="21" t="s">
        <v>91</v>
      </c>
    </row>
    <row r="5" spans="1:7" ht="22.9" customHeight="1" x14ac:dyDescent="0.25">
      <c r="A5" s="384"/>
      <c r="B5" s="281" t="s">
        <v>451</v>
      </c>
      <c r="C5" s="29">
        <v>1</v>
      </c>
      <c r="D5" s="85"/>
      <c r="E5" s="85"/>
      <c r="F5" s="83">
        <v>1</v>
      </c>
      <c r="G5" s="90">
        <f>F5-C5</f>
        <v>0</v>
      </c>
    </row>
    <row r="6" spans="1:7" ht="21" customHeight="1" x14ac:dyDescent="0.25">
      <c r="A6" s="384"/>
      <c r="B6" s="92" t="s">
        <v>261</v>
      </c>
      <c r="C6" s="55">
        <v>1</v>
      </c>
      <c r="D6" s="85"/>
      <c r="E6" s="85"/>
      <c r="F6" s="83">
        <v>1</v>
      </c>
      <c r="G6" s="90">
        <f t="shared" ref="G6:G31" si="0">F6-C6</f>
        <v>0</v>
      </c>
    </row>
    <row r="7" spans="1:7" ht="22.15" customHeight="1" x14ac:dyDescent="0.25">
      <c r="A7" s="387" t="s">
        <v>88</v>
      </c>
      <c r="B7" s="282" t="s">
        <v>450</v>
      </c>
      <c r="C7" s="52">
        <v>1</v>
      </c>
      <c r="D7" s="84"/>
      <c r="E7" s="84"/>
      <c r="F7" s="83">
        <v>1</v>
      </c>
      <c r="G7" s="89">
        <f t="shared" si="0"/>
        <v>0</v>
      </c>
    </row>
    <row r="8" spans="1:7" ht="19.149999999999999" customHeight="1" x14ac:dyDescent="0.25">
      <c r="A8" s="387"/>
      <c r="B8" s="282" t="s">
        <v>449</v>
      </c>
      <c r="C8" s="52">
        <v>1</v>
      </c>
      <c r="D8" s="84"/>
      <c r="E8" s="84"/>
      <c r="F8" s="83">
        <v>0</v>
      </c>
      <c r="G8" s="89">
        <f t="shared" si="0"/>
        <v>-1</v>
      </c>
    </row>
    <row r="9" spans="1:7" ht="23.45" customHeight="1" x14ac:dyDescent="0.25">
      <c r="A9" s="386" t="s">
        <v>85</v>
      </c>
      <c r="B9" s="281" t="s">
        <v>448</v>
      </c>
      <c r="C9" s="29">
        <v>1</v>
      </c>
      <c r="D9" s="85"/>
      <c r="E9" s="85"/>
      <c r="F9" s="83">
        <v>1</v>
      </c>
      <c r="G9" s="90">
        <f t="shared" si="0"/>
        <v>0</v>
      </c>
    </row>
    <row r="10" spans="1:7" ht="23.45" customHeight="1" x14ac:dyDescent="0.25">
      <c r="A10" s="386"/>
      <c r="B10" s="92" t="s">
        <v>447</v>
      </c>
      <c r="C10" s="55">
        <v>0</v>
      </c>
      <c r="D10" s="85"/>
      <c r="E10" s="85"/>
      <c r="F10" s="83">
        <v>0</v>
      </c>
      <c r="G10" s="90">
        <f t="shared" si="0"/>
        <v>0</v>
      </c>
    </row>
    <row r="11" spans="1:7" ht="47.25" customHeight="1" x14ac:dyDescent="0.25">
      <c r="A11" s="387" t="s">
        <v>257</v>
      </c>
      <c r="B11" s="282" t="s">
        <v>256</v>
      </c>
      <c r="C11" s="52">
        <v>1</v>
      </c>
      <c r="D11" s="84"/>
      <c r="E11" s="84"/>
      <c r="F11" s="83">
        <v>1</v>
      </c>
      <c r="G11" s="89">
        <f t="shared" si="0"/>
        <v>0</v>
      </c>
    </row>
    <row r="12" spans="1:7" ht="31.5" x14ac:dyDescent="0.25">
      <c r="A12" s="387"/>
      <c r="B12" s="282" t="s">
        <v>446</v>
      </c>
      <c r="C12" s="52">
        <v>1</v>
      </c>
      <c r="D12" s="84"/>
      <c r="E12" s="84"/>
      <c r="F12" s="83">
        <v>0</v>
      </c>
      <c r="G12" s="89">
        <f t="shared" si="0"/>
        <v>-1</v>
      </c>
    </row>
    <row r="13" spans="1:7" ht="34.15" customHeight="1" x14ac:dyDescent="0.25">
      <c r="A13" s="386" t="s">
        <v>253</v>
      </c>
      <c r="B13" s="281" t="s">
        <v>252</v>
      </c>
      <c r="C13" s="29">
        <v>1</v>
      </c>
      <c r="D13" s="85"/>
      <c r="E13" s="85"/>
      <c r="F13" s="83">
        <v>1</v>
      </c>
      <c r="G13" s="90">
        <f t="shared" si="0"/>
        <v>0</v>
      </c>
    </row>
    <row r="14" spans="1:7" ht="33" customHeight="1" x14ac:dyDescent="0.25">
      <c r="A14" s="386"/>
      <c r="B14" s="92" t="s">
        <v>445</v>
      </c>
      <c r="C14" s="55">
        <v>1</v>
      </c>
      <c r="D14" s="85"/>
      <c r="E14" s="85"/>
      <c r="F14" s="83">
        <v>0</v>
      </c>
      <c r="G14" s="90">
        <f t="shared" si="0"/>
        <v>-1</v>
      </c>
    </row>
    <row r="15" spans="1:7" ht="27" customHeight="1" x14ac:dyDescent="0.25">
      <c r="A15" s="387" t="s">
        <v>83</v>
      </c>
      <c r="B15" s="282" t="s">
        <v>224</v>
      </c>
      <c r="C15" s="52">
        <v>1</v>
      </c>
      <c r="D15" s="84"/>
      <c r="E15" s="84"/>
      <c r="F15" s="83">
        <v>1</v>
      </c>
      <c r="G15" s="89">
        <f t="shared" si="0"/>
        <v>0</v>
      </c>
    </row>
    <row r="16" spans="1:7" ht="27.6" customHeight="1" x14ac:dyDescent="0.25">
      <c r="A16" s="387"/>
      <c r="B16" s="282" t="s">
        <v>223</v>
      </c>
      <c r="C16" s="52">
        <v>1</v>
      </c>
      <c r="D16" s="84"/>
      <c r="E16" s="84"/>
      <c r="F16" s="83">
        <v>0</v>
      </c>
      <c r="G16" s="89">
        <f t="shared" si="0"/>
        <v>-1</v>
      </c>
    </row>
    <row r="17" spans="1:7" ht="31.5" customHeight="1" x14ac:dyDescent="0.25">
      <c r="A17" s="386" t="s">
        <v>407</v>
      </c>
      <c r="B17" s="281" t="s">
        <v>406</v>
      </c>
      <c r="C17" s="29">
        <v>1</v>
      </c>
      <c r="D17" s="85">
        <v>2808</v>
      </c>
      <c r="E17" s="224">
        <f>D17/1840</f>
        <v>1.5260869565217392</v>
      </c>
      <c r="F17" s="83">
        <v>1</v>
      </c>
      <c r="G17" s="90">
        <f t="shared" si="0"/>
        <v>0</v>
      </c>
    </row>
    <row r="18" spans="1:7" ht="25.15" customHeight="1" x14ac:dyDescent="0.25">
      <c r="A18" s="386"/>
      <c r="B18" s="92" t="s">
        <v>405</v>
      </c>
      <c r="C18" s="55">
        <v>1</v>
      </c>
      <c r="D18" s="85">
        <v>2124</v>
      </c>
      <c r="E18" s="224">
        <f t="shared" ref="E18:E28" si="1">D18/1840</f>
        <v>1.1543478260869566</v>
      </c>
      <c r="F18" s="83">
        <v>1</v>
      </c>
      <c r="G18" s="90">
        <f t="shared" si="0"/>
        <v>0</v>
      </c>
    </row>
    <row r="19" spans="1:7" ht="23.45" customHeight="1" x14ac:dyDescent="0.25">
      <c r="A19" s="387" t="s">
        <v>409</v>
      </c>
      <c r="B19" s="282" t="s">
        <v>408</v>
      </c>
      <c r="C19" s="52">
        <v>1</v>
      </c>
      <c r="D19" s="84">
        <v>4320</v>
      </c>
      <c r="E19" s="231">
        <f t="shared" si="1"/>
        <v>2.347826086956522</v>
      </c>
      <c r="F19" s="83">
        <v>1</v>
      </c>
      <c r="G19" s="89">
        <f t="shared" si="0"/>
        <v>0</v>
      </c>
    </row>
    <row r="20" spans="1:7" ht="24" customHeight="1" x14ac:dyDescent="0.25">
      <c r="A20" s="387"/>
      <c r="B20" s="282" t="s">
        <v>228</v>
      </c>
      <c r="C20" s="52">
        <v>1</v>
      </c>
      <c r="D20" s="84">
        <v>3119</v>
      </c>
      <c r="E20" s="231">
        <f t="shared" si="1"/>
        <v>1.6951086956521739</v>
      </c>
      <c r="F20" s="83">
        <v>3</v>
      </c>
      <c r="G20" s="89">
        <f t="shared" si="0"/>
        <v>2</v>
      </c>
    </row>
    <row r="21" spans="1:7" ht="26.45" customHeight="1" x14ac:dyDescent="0.25">
      <c r="A21" s="386" t="s">
        <v>444</v>
      </c>
      <c r="B21" s="281" t="s">
        <v>219</v>
      </c>
      <c r="C21" s="29">
        <v>1</v>
      </c>
      <c r="D21" s="85">
        <v>828</v>
      </c>
      <c r="E21" s="224">
        <f t="shared" si="1"/>
        <v>0.45</v>
      </c>
      <c r="F21" s="83">
        <v>1</v>
      </c>
      <c r="G21" s="90">
        <f t="shared" si="0"/>
        <v>0</v>
      </c>
    </row>
    <row r="22" spans="1:7" ht="25.9" customHeight="1" x14ac:dyDescent="0.25">
      <c r="A22" s="386"/>
      <c r="B22" s="92" t="s">
        <v>65</v>
      </c>
      <c r="C22" s="55">
        <v>1</v>
      </c>
      <c r="D22" s="85">
        <v>0</v>
      </c>
      <c r="E22" s="224">
        <f t="shared" si="1"/>
        <v>0</v>
      </c>
      <c r="F22" s="83">
        <v>0</v>
      </c>
      <c r="G22" s="90">
        <f t="shared" si="0"/>
        <v>-1</v>
      </c>
    </row>
    <row r="23" spans="1:7" ht="29.45" customHeight="1" x14ac:dyDescent="0.25">
      <c r="A23" s="387" t="s">
        <v>249</v>
      </c>
      <c r="B23" s="282" t="s">
        <v>248</v>
      </c>
      <c r="C23" s="52">
        <v>1</v>
      </c>
      <c r="D23" s="84">
        <v>2560</v>
      </c>
      <c r="E23" s="231">
        <f t="shared" si="1"/>
        <v>1.3913043478260869</v>
      </c>
      <c r="F23" s="83">
        <v>1</v>
      </c>
      <c r="G23" s="89">
        <f t="shared" si="0"/>
        <v>0</v>
      </c>
    </row>
    <row r="24" spans="1:7" ht="29.45" customHeight="1" x14ac:dyDescent="0.25">
      <c r="A24" s="387"/>
      <c r="B24" s="282" t="s">
        <v>247</v>
      </c>
      <c r="C24" s="52">
        <v>1</v>
      </c>
      <c r="D24" s="84">
        <v>4751</v>
      </c>
      <c r="E24" s="231">
        <f t="shared" si="1"/>
        <v>2.5820652173913046</v>
      </c>
      <c r="F24" s="83">
        <v>2</v>
      </c>
      <c r="G24" s="89">
        <f t="shared" si="0"/>
        <v>1</v>
      </c>
    </row>
    <row r="25" spans="1:7" ht="34.9" customHeight="1" x14ac:dyDescent="0.25">
      <c r="A25" s="386" t="s">
        <v>443</v>
      </c>
      <c r="B25" s="281" t="s">
        <v>442</v>
      </c>
      <c r="C25" s="29">
        <v>1</v>
      </c>
      <c r="D25" s="85">
        <v>1064</v>
      </c>
      <c r="E25" s="224">
        <f t="shared" si="1"/>
        <v>0.57826086956521738</v>
      </c>
      <c r="F25" s="83">
        <v>1</v>
      </c>
      <c r="G25" s="90">
        <f t="shared" si="0"/>
        <v>0</v>
      </c>
    </row>
    <row r="26" spans="1:7" ht="29.45" customHeight="1" x14ac:dyDescent="0.25">
      <c r="A26" s="386"/>
      <c r="B26" s="92" t="s">
        <v>441</v>
      </c>
      <c r="C26" s="55">
        <v>1</v>
      </c>
      <c r="D26" s="85">
        <v>844</v>
      </c>
      <c r="E26" s="224">
        <f t="shared" si="1"/>
        <v>0.45869565217391306</v>
      </c>
      <c r="F26" s="83">
        <v>1</v>
      </c>
      <c r="G26" s="90">
        <f t="shared" si="0"/>
        <v>0</v>
      </c>
    </row>
    <row r="27" spans="1:7" ht="29.45" customHeight="1" x14ac:dyDescent="0.25">
      <c r="A27" s="387" t="s">
        <v>222</v>
      </c>
      <c r="B27" s="282" t="s">
        <v>221</v>
      </c>
      <c r="C27" s="52">
        <v>1</v>
      </c>
      <c r="D27" s="84">
        <v>1525</v>
      </c>
      <c r="E27" s="231">
        <f t="shared" si="1"/>
        <v>0.82880434782608692</v>
      </c>
      <c r="F27" s="83">
        <v>1</v>
      </c>
      <c r="G27" s="89">
        <f t="shared" si="0"/>
        <v>0</v>
      </c>
    </row>
    <row r="28" spans="1:7" ht="23.45" customHeight="1" x14ac:dyDescent="0.25">
      <c r="A28" s="387"/>
      <c r="B28" s="282" t="s">
        <v>440</v>
      </c>
      <c r="C28" s="52">
        <v>1</v>
      </c>
      <c r="D28" s="84">
        <v>2899</v>
      </c>
      <c r="E28" s="231">
        <f t="shared" si="1"/>
        <v>1.5755434782608695</v>
      </c>
      <c r="F28" s="83">
        <v>1</v>
      </c>
      <c r="G28" s="89">
        <f t="shared" si="0"/>
        <v>0</v>
      </c>
    </row>
    <row r="29" spans="1:7" ht="23.45" customHeight="1" x14ac:dyDescent="0.25">
      <c r="A29" s="367" t="s">
        <v>347</v>
      </c>
      <c r="B29" s="282" t="s">
        <v>19</v>
      </c>
      <c r="C29" s="52"/>
      <c r="D29" s="84"/>
      <c r="E29" s="231"/>
      <c r="F29" s="83">
        <v>1</v>
      </c>
      <c r="G29" s="89"/>
    </row>
    <row r="30" spans="1:7" ht="23.45" customHeight="1" x14ac:dyDescent="0.25">
      <c r="A30" s="368"/>
      <c r="B30" s="282" t="s">
        <v>545</v>
      </c>
      <c r="C30" s="52"/>
      <c r="D30" s="84"/>
      <c r="E30" s="231"/>
      <c r="F30" s="83">
        <v>1</v>
      </c>
      <c r="G30" s="89"/>
    </row>
    <row r="31" spans="1:7" ht="23.45" customHeight="1" x14ac:dyDescent="0.25">
      <c r="A31" s="152" t="s">
        <v>100</v>
      </c>
      <c r="B31" s="154"/>
      <c r="C31" s="175">
        <f t="shared" ref="C31" si="2">SUM(C5:C28)</f>
        <v>23</v>
      </c>
      <c r="D31" s="175"/>
      <c r="E31" s="175"/>
      <c r="F31" s="175">
        <f>SUM(F5:F30)</f>
        <v>23</v>
      </c>
      <c r="G31" s="175">
        <f t="shared" si="0"/>
        <v>0</v>
      </c>
    </row>
    <row r="32" spans="1:7" x14ac:dyDescent="0.25">
      <c r="A32" s="97"/>
      <c r="B32" s="102"/>
    </row>
    <row r="33" spans="1:1" x14ac:dyDescent="0.25">
      <c r="A33" s="97"/>
    </row>
  </sheetData>
  <mergeCells count="14">
    <mergeCell ref="A13:A14"/>
    <mergeCell ref="A1:G1"/>
    <mergeCell ref="A5:A6"/>
    <mergeCell ref="A7:A8"/>
    <mergeCell ref="A9:A10"/>
    <mergeCell ref="A11:A12"/>
    <mergeCell ref="A29:A30"/>
    <mergeCell ref="A27:A28"/>
    <mergeCell ref="A15:A16"/>
    <mergeCell ref="A17:A18"/>
    <mergeCell ref="A19:A20"/>
    <mergeCell ref="A21:A22"/>
    <mergeCell ref="A23:A24"/>
    <mergeCell ref="A25:A2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33"/>
  <sheetViews>
    <sheetView tabSelected="1" topLeftCell="A7" zoomScale="130" zoomScaleNormal="130" workbookViewId="0">
      <selection activeCell="I26" sqref="I26"/>
    </sheetView>
  </sheetViews>
  <sheetFormatPr baseColWidth="10" defaultColWidth="11.42578125" defaultRowHeight="15.75" x14ac:dyDescent="0.25"/>
  <cols>
    <col min="1" max="1" width="33.5703125" style="72" customWidth="1"/>
    <col min="2" max="2" width="42.140625" style="1" customWidth="1"/>
    <col min="3" max="3" width="19.7109375" style="1" customWidth="1"/>
    <col min="4" max="5" width="16.42578125" style="1" customWidth="1"/>
    <col min="6" max="6" width="19" style="1" customWidth="1"/>
    <col min="7" max="7" width="12.5703125" style="1" customWidth="1"/>
    <col min="8" max="16384" width="11.42578125" style="1"/>
  </cols>
  <sheetData>
    <row r="1" spans="1:8" x14ac:dyDescent="0.25">
      <c r="A1" s="392" t="s">
        <v>452</v>
      </c>
      <c r="B1" s="392"/>
      <c r="C1" s="392"/>
      <c r="D1" s="392"/>
      <c r="E1" s="392"/>
      <c r="F1" s="392"/>
    </row>
    <row r="2" spans="1:8" x14ac:dyDescent="0.25">
      <c r="A2" s="2"/>
      <c r="B2" s="2"/>
      <c r="C2" s="2"/>
      <c r="D2" s="2"/>
      <c r="E2" s="2"/>
      <c r="F2" s="2"/>
    </row>
    <row r="3" spans="1:8" ht="6.75" customHeight="1" x14ac:dyDescent="0.25">
      <c r="A3" s="97"/>
    </row>
    <row r="4" spans="1:8" ht="64.900000000000006" customHeight="1" x14ac:dyDescent="0.25">
      <c r="A4" s="22" t="s">
        <v>424</v>
      </c>
      <c r="B4" s="22" t="s">
        <v>423</v>
      </c>
      <c r="C4" s="22" t="s">
        <v>344</v>
      </c>
      <c r="D4" s="42" t="s">
        <v>94</v>
      </c>
      <c r="E4" s="42" t="s">
        <v>93</v>
      </c>
      <c r="F4" s="41" t="s">
        <v>92</v>
      </c>
      <c r="G4" s="21" t="s">
        <v>91</v>
      </c>
    </row>
    <row r="5" spans="1:8" ht="22.15" customHeight="1" x14ac:dyDescent="0.25">
      <c r="A5" s="384"/>
      <c r="B5" s="281" t="s">
        <v>451</v>
      </c>
      <c r="C5" s="29">
        <v>1</v>
      </c>
      <c r="D5" s="98"/>
      <c r="E5" s="98"/>
      <c r="F5" s="83">
        <v>1</v>
      </c>
      <c r="G5" s="90">
        <f>F5-C5</f>
        <v>0</v>
      </c>
    </row>
    <row r="6" spans="1:8" ht="22.15" customHeight="1" x14ac:dyDescent="0.25">
      <c r="A6" s="384"/>
      <c r="B6" s="92" t="s">
        <v>261</v>
      </c>
      <c r="C6" s="55">
        <v>1</v>
      </c>
      <c r="D6" s="98"/>
      <c r="E6" s="98"/>
      <c r="F6" s="83">
        <v>1</v>
      </c>
      <c r="G6" s="90">
        <f t="shared" ref="G6:G31" si="0">F6-C6</f>
        <v>0</v>
      </c>
    </row>
    <row r="7" spans="1:8" ht="22.15" customHeight="1" x14ac:dyDescent="0.25">
      <c r="A7" s="387" t="s">
        <v>88</v>
      </c>
      <c r="B7" s="282" t="s">
        <v>450</v>
      </c>
      <c r="C7" s="52">
        <v>1</v>
      </c>
      <c r="D7" s="84"/>
      <c r="E7" s="84"/>
      <c r="F7" s="83">
        <v>1</v>
      </c>
      <c r="G7" s="103">
        <f t="shared" si="0"/>
        <v>0</v>
      </c>
    </row>
    <row r="8" spans="1:8" ht="22.15" customHeight="1" x14ac:dyDescent="0.25">
      <c r="A8" s="387"/>
      <c r="B8" s="282" t="s">
        <v>449</v>
      </c>
      <c r="C8" s="52">
        <v>1</v>
      </c>
      <c r="D8" s="84"/>
      <c r="E8" s="84"/>
      <c r="F8" s="83">
        <v>0</v>
      </c>
      <c r="G8" s="103">
        <f t="shared" si="0"/>
        <v>-1</v>
      </c>
    </row>
    <row r="9" spans="1:8" ht="22.15" customHeight="1" x14ac:dyDescent="0.25">
      <c r="A9" s="386" t="s">
        <v>85</v>
      </c>
      <c r="B9" s="281" t="s">
        <v>448</v>
      </c>
      <c r="C9" s="29">
        <v>1</v>
      </c>
      <c r="D9" s="85"/>
      <c r="E9" s="85"/>
      <c r="F9" s="83">
        <v>1</v>
      </c>
      <c r="G9" s="90">
        <f t="shared" si="0"/>
        <v>0</v>
      </c>
    </row>
    <row r="10" spans="1:8" ht="22.15" customHeight="1" x14ac:dyDescent="0.25">
      <c r="A10" s="386"/>
      <c r="B10" s="92" t="s">
        <v>447</v>
      </c>
      <c r="C10" s="55">
        <v>0</v>
      </c>
      <c r="D10" s="85"/>
      <c r="E10" s="85"/>
      <c r="F10" s="83">
        <v>0</v>
      </c>
      <c r="G10" s="90">
        <f t="shared" si="0"/>
        <v>0</v>
      </c>
    </row>
    <row r="11" spans="1:8" ht="31.5" x14ac:dyDescent="0.25">
      <c r="A11" s="387" t="s">
        <v>257</v>
      </c>
      <c r="B11" s="282" t="s">
        <v>256</v>
      </c>
      <c r="C11" s="52">
        <v>1</v>
      </c>
      <c r="D11" s="84"/>
      <c r="E11" s="84"/>
      <c r="F11" s="83">
        <v>1</v>
      </c>
      <c r="G11" s="103">
        <f t="shared" si="0"/>
        <v>0</v>
      </c>
      <c r="H11" s="39"/>
    </row>
    <row r="12" spans="1:8" ht="31.5" x14ac:dyDescent="0.25">
      <c r="A12" s="387"/>
      <c r="B12" s="282" t="s">
        <v>446</v>
      </c>
      <c r="C12" s="52">
        <v>1</v>
      </c>
      <c r="D12" s="84"/>
      <c r="E12" s="84"/>
      <c r="F12" s="83">
        <v>0</v>
      </c>
      <c r="G12" s="103">
        <f t="shared" si="0"/>
        <v>-1</v>
      </c>
    </row>
    <row r="13" spans="1:8" ht="31.5" x14ac:dyDescent="0.25">
      <c r="A13" s="386" t="s">
        <v>253</v>
      </c>
      <c r="B13" s="281" t="s">
        <v>252</v>
      </c>
      <c r="C13" s="29">
        <v>1</v>
      </c>
      <c r="D13" s="85"/>
      <c r="E13" s="85"/>
      <c r="F13" s="83">
        <v>1</v>
      </c>
      <c r="G13" s="90">
        <f t="shared" si="0"/>
        <v>0</v>
      </c>
    </row>
    <row r="14" spans="1:8" ht="31.5" x14ac:dyDescent="0.25">
      <c r="A14" s="386"/>
      <c r="B14" s="92" t="s">
        <v>445</v>
      </c>
      <c r="C14" s="55">
        <v>1</v>
      </c>
      <c r="D14" s="85"/>
      <c r="E14" s="85"/>
      <c r="F14" s="83">
        <v>0</v>
      </c>
      <c r="G14" s="90">
        <f t="shared" si="0"/>
        <v>-1</v>
      </c>
    </row>
    <row r="15" spans="1:8" ht="31.5" x14ac:dyDescent="0.25">
      <c r="A15" s="387" t="s">
        <v>83</v>
      </c>
      <c r="B15" s="282" t="s">
        <v>224</v>
      </c>
      <c r="C15" s="52">
        <v>1</v>
      </c>
      <c r="D15" s="84"/>
      <c r="E15" s="84"/>
      <c r="F15" s="83">
        <v>1</v>
      </c>
      <c r="G15" s="103">
        <f t="shared" si="0"/>
        <v>0</v>
      </c>
    </row>
    <row r="16" spans="1:8" ht="22.15" customHeight="1" x14ac:dyDescent="0.25">
      <c r="A16" s="387"/>
      <c r="B16" s="282" t="s">
        <v>223</v>
      </c>
      <c r="C16" s="52">
        <v>1</v>
      </c>
      <c r="D16" s="84"/>
      <c r="E16" s="84"/>
      <c r="F16" s="83">
        <v>0</v>
      </c>
      <c r="G16" s="103">
        <f t="shared" si="0"/>
        <v>-1</v>
      </c>
    </row>
    <row r="17" spans="1:7" ht="26.45" customHeight="1" x14ac:dyDescent="0.25">
      <c r="A17" s="386" t="s">
        <v>407</v>
      </c>
      <c r="B17" s="281" t="s">
        <v>406</v>
      </c>
      <c r="C17" s="29">
        <v>1</v>
      </c>
      <c r="D17" s="85">
        <v>0</v>
      </c>
      <c r="E17" s="224">
        <f>D17/1840</f>
        <v>0</v>
      </c>
      <c r="F17" s="83">
        <v>1</v>
      </c>
      <c r="G17" s="90">
        <f t="shared" si="0"/>
        <v>0</v>
      </c>
    </row>
    <row r="18" spans="1:7" ht="21.6" customHeight="1" x14ac:dyDescent="0.25">
      <c r="A18" s="386"/>
      <c r="B18" s="92" t="s">
        <v>405</v>
      </c>
      <c r="C18" s="55">
        <v>1</v>
      </c>
      <c r="D18" s="85">
        <v>0</v>
      </c>
      <c r="E18" s="224">
        <f t="shared" ref="E18:E28" si="1">D18/1840</f>
        <v>0</v>
      </c>
      <c r="F18" s="83">
        <v>0</v>
      </c>
      <c r="G18" s="90">
        <f t="shared" si="0"/>
        <v>-1</v>
      </c>
    </row>
    <row r="19" spans="1:7" ht="22.15" customHeight="1" x14ac:dyDescent="0.25">
      <c r="A19" s="387" t="s">
        <v>409</v>
      </c>
      <c r="B19" s="282" t="s">
        <v>408</v>
      </c>
      <c r="C19" s="52">
        <v>1</v>
      </c>
      <c r="D19" s="84">
        <v>1158</v>
      </c>
      <c r="E19" s="231">
        <f t="shared" si="1"/>
        <v>0.6293478260869565</v>
      </c>
      <c r="F19" s="83">
        <v>1</v>
      </c>
      <c r="G19" s="103">
        <f t="shared" si="0"/>
        <v>0</v>
      </c>
    </row>
    <row r="20" spans="1:7" ht="21.6" customHeight="1" x14ac:dyDescent="0.25">
      <c r="A20" s="387"/>
      <c r="B20" s="282" t="s">
        <v>228</v>
      </c>
      <c r="C20" s="52">
        <v>1</v>
      </c>
      <c r="D20" s="84">
        <v>3784</v>
      </c>
      <c r="E20" s="231">
        <f t="shared" si="1"/>
        <v>2.0565217391304347</v>
      </c>
      <c r="F20" s="83">
        <v>2</v>
      </c>
      <c r="G20" s="103">
        <f t="shared" si="0"/>
        <v>1</v>
      </c>
    </row>
    <row r="21" spans="1:7" ht="36" customHeight="1" x14ac:dyDescent="0.25">
      <c r="A21" s="386" t="s">
        <v>444</v>
      </c>
      <c r="B21" s="281" t="s">
        <v>219</v>
      </c>
      <c r="C21" s="29">
        <v>1</v>
      </c>
      <c r="D21" s="85">
        <v>0</v>
      </c>
      <c r="E21" s="224">
        <f t="shared" si="1"/>
        <v>0</v>
      </c>
      <c r="F21" s="83">
        <v>1</v>
      </c>
      <c r="G21" s="90">
        <f t="shared" si="0"/>
        <v>0</v>
      </c>
    </row>
    <row r="22" spans="1:7" ht="36" customHeight="1" x14ac:dyDescent="0.25">
      <c r="A22" s="386"/>
      <c r="B22" s="92" t="s">
        <v>65</v>
      </c>
      <c r="C22" s="55">
        <v>1</v>
      </c>
      <c r="D22" s="85">
        <v>0</v>
      </c>
      <c r="E22" s="224">
        <f t="shared" si="1"/>
        <v>0</v>
      </c>
      <c r="F22" s="83">
        <v>0</v>
      </c>
      <c r="G22" s="90">
        <f t="shared" si="0"/>
        <v>-1</v>
      </c>
    </row>
    <row r="23" spans="1:7" ht="36" customHeight="1" x14ac:dyDescent="0.25">
      <c r="A23" s="387" t="s">
        <v>249</v>
      </c>
      <c r="B23" s="282" t="s">
        <v>248</v>
      </c>
      <c r="C23" s="52">
        <v>1</v>
      </c>
      <c r="D23" s="84">
        <v>1980</v>
      </c>
      <c r="E23" s="231">
        <f t="shared" si="1"/>
        <v>1.076086956521739</v>
      </c>
      <c r="F23" s="83">
        <v>1</v>
      </c>
      <c r="G23" s="103">
        <f t="shared" si="0"/>
        <v>0</v>
      </c>
    </row>
    <row r="24" spans="1:7" ht="36" customHeight="1" x14ac:dyDescent="0.25">
      <c r="A24" s="387"/>
      <c r="B24" s="282" t="s">
        <v>247</v>
      </c>
      <c r="C24" s="52">
        <v>1</v>
      </c>
      <c r="D24" s="84">
        <v>2980</v>
      </c>
      <c r="E24" s="231">
        <f t="shared" si="1"/>
        <v>1.6195652173913044</v>
      </c>
      <c r="F24" s="83">
        <v>1</v>
      </c>
      <c r="G24" s="103">
        <f t="shared" si="0"/>
        <v>0</v>
      </c>
    </row>
    <row r="25" spans="1:7" ht="36" customHeight="1" x14ac:dyDescent="0.25">
      <c r="A25" s="386" t="s">
        <v>443</v>
      </c>
      <c r="B25" s="281" t="s">
        <v>442</v>
      </c>
      <c r="C25" s="29">
        <v>1</v>
      </c>
      <c r="D25" s="85">
        <v>3512</v>
      </c>
      <c r="E25" s="224">
        <f t="shared" si="1"/>
        <v>1.9086956521739131</v>
      </c>
      <c r="F25" s="83">
        <v>1</v>
      </c>
      <c r="G25" s="90">
        <f t="shared" si="0"/>
        <v>0</v>
      </c>
    </row>
    <row r="26" spans="1:7" ht="36" customHeight="1" x14ac:dyDescent="0.25">
      <c r="A26" s="386"/>
      <c r="B26" s="92" t="s">
        <v>441</v>
      </c>
      <c r="C26" s="55">
        <v>1</v>
      </c>
      <c r="D26" s="85">
        <v>0</v>
      </c>
      <c r="E26" s="224">
        <f t="shared" si="1"/>
        <v>0</v>
      </c>
      <c r="F26" s="222">
        <v>1</v>
      </c>
      <c r="G26" s="90">
        <f t="shared" si="0"/>
        <v>0</v>
      </c>
    </row>
    <row r="27" spans="1:7" ht="36" customHeight="1" x14ac:dyDescent="0.25">
      <c r="A27" s="387" t="s">
        <v>222</v>
      </c>
      <c r="B27" s="282" t="s">
        <v>221</v>
      </c>
      <c r="C27" s="52">
        <v>1</v>
      </c>
      <c r="D27" s="84">
        <v>409</v>
      </c>
      <c r="E27" s="231">
        <f t="shared" si="1"/>
        <v>0.22228260869565217</v>
      </c>
      <c r="F27" s="83">
        <v>1</v>
      </c>
      <c r="G27" s="103">
        <f t="shared" si="0"/>
        <v>0</v>
      </c>
    </row>
    <row r="28" spans="1:7" ht="36" customHeight="1" x14ac:dyDescent="0.25">
      <c r="A28" s="387"/>
      <c r="B28" s="282" t="s">
        <v>440</v>
      </c>
      <c r="C28" s="52">
        <v>1</v>
      </c>
      <c r="D28" s="84">
        <v>0</v>
      </c>
      <c r="E28" s="231">
        <f t="shared" si="1"/>
        <v>0</v>
      </c>
      <c r="F28" s="83">
        <v>0</v>
      </c>
      <c r="G28" s="103">
        <f t="shared" si="0"/>
        <v>-1</v>
      </c>
    </row>
    <row r="29" spans="1:7" ht="36" customHeight="1" x14ac:dyDescent="0.25">
      <c r="A29" s="367" t="s">
        <v>347</v>
      </c>
      <c r="B29" s="282" t="s">
        <v>19</v>
      </c>
      <c r="C29" s="52"/>
      <c r="D29" s="84"/>
      <c r="E29" s="231"/>
      <c r="F29" s="83">
        <v>1</v>
      </c>
      <c r="G29" s="89"/>
    </row>
    <row r="30" spans="1:7" ht="36" customHeight="1" x14ac:dyDescent="0.25">
      <c r="A30" s="368"/>
      <c r="B30" s="282" t="s">
        <v>545</v>
      </c>
      <c r="C30" s="52"/>
      <c r="D30" s="84"/>
      <c r="E30" s="231"/>
      <c r="F30" s="83">
        <v>1</v>
      </c>
      <c r="G30" s="89"/>
    </row>
    <row r="31" spans="1:7" ht="36" customHeight="1" x14ac:dyDescent="0.25">
      <c r="A31" s="152" t="s">
        <v>100</v>
      </c>
      <c r="B31" s="178"/>
      <c r="C31" s="175">
        <f>SUM(C5:C28)</f>
        <v>23</v>
      </c>
      <c r="D31" s="175"/>
      <c r="E31" s="175"/>
      <c r="F31" s="175">
        <v>19</v>
      </c>
      <c r="G31" s="175">
        <f t="shared" si="0"/>
        <v>-4</v>
      </c>
    </row>
    <row r="32" spans="1:7" x14ac:dyDescent="0.25">
      <c r="A32" s="97"/>
      <c r="B32" s="102"/>
      <c r="F32" s="250"/>
    </row>
    <row r="33" spans="1:1" x14ac:dyDescent="0.25">
      <c r="A33" s="97"/>
    </row>
  </sheetData>
  <mergeCells count="14">
    <mergeCell ref="A13:A14"/>
    <mergeCell ref="A1:F1"/>
    <mergeCell ref="A5:A6"/>
    <mergeCell ref="A7:A8"/>
    <mergeCell ref="A9:A10"/>
    <mergeCell ref="A11:A12"/>
    <mergeCell ref="A29:A30"/>
    <mergeCell ref="A27:A28"/>
    <mergeCell ref="A15:A16"/>
    <mergeCell ref="A17:A18"/>
    <mergeCell ref="A19:A20"/>
    <mergeCell ref="A21:A22"/>
    <mergeCell ref="A23:A24"/>
    <mergeCell ref="A25:A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G25"/>
  <sheetViews>
    <sheetView topLeftCell="B7" zoomScale="140" zoomScaleNormal="140" workbookViewId="0">
      <selection activeCell="I20" sqref="I20"/>
    </sheetView>
  </sheetViews>
  <sheetFormatPr baseColWidth="10" defaultColWidth="11.42578125" defaultRowHeight="15.75" x14ac:dyDescent="0.25"/>
  <cols>
    <col min="1" max="1" width="30.28515625" style="72" customWidth="1"/>
    <col min="2" max="2" width="35.28515625" style="1" customWidth="1"/>
    <col min="3" max="3" width="19.85546875" style="1" customWidth="1"/>
    <col min="4" max="5" width="18.5703125" style="1" customWidth="1"/>
    <col min="6" max="6" width="17" style="104" customWidth="1"/>
    <col min="7" max="7" width="15" style="1" customWidth="1"/>
    <col min="8" max="16384" width="11.42578125" style="1"/>
  </cols>
  <sheetData>
    <row r="1" spans="1:7" x14ac:dyDescent="0.25">
      <c r="A1" s="392" t="s">
        <v>454</v>
      </c>
      <c r="B1" s="392"/>
      <c r="C1" s="392"/>
      <c r="D1" s="392"/>
      <c r="E1" s="392"/>
      <c r="F1" s="392"/>
    </row>
    <row r="3" spans="1:7" x14ac:dyDescent="0.25">
      <c r="A3" s="97"/>
    </row>
    <row r="4" spans="1:7" ht="47.25" x14ac:dyDescent="0.25">
      <c r="A4" s="22" t="s">
        <v>424</v>
      </c>
      <c r="B4" s="22" t="s">
        <v>423</v>
      </c>
      <c r="C4" s="22" t="s">
        <v>344</v>
      </c>
      <c r="D4" s="42" t="s">
        <v>94</v>
      </c>
      <c r="E4" s="42" t="s">
        <v>93</v>
      </c>
      <c r="F4" s="41" t="s">
        <v>92</v>
      </c>
      <c r="G4" s="21" t="s">
        <v>91</v>
      </c>
    </row>
    <row r="5" spans="1:7" ht="30" customHeight="1" x14ac:dyDescent="0.25">
      <c r="A5" s="384"/>
      <c r="B5" s="251" t="s">
        <v>453</v>
      </c>
      <c r="C5" s="29">
        <v>1</v>
      </c>
      <c r="D5" s="106"/>
      <c r="E5" s="106"/>
      <c r="F5" s="101">
        <v>1</v>
      </c>
      <c r="G5" s="65">
        <f>F5-C5</f>
        <v>0</v>
      </c>
    </row>
    <row r="6" spans="1:7" ht="30" customHeight="1" x14ac:dyDescent="0.25">
      <c r="A6" s="384"/>
      <c r="B6" s="252" t="s">
        <v>261</v>
      </c>
      <c r="C6" s="55">
        <v>1</v>
      </c>
      <c r="D6" s="105"/>
      <c r="E6" s="105"/>
      <c r="F6" s="49">
        <v>1</v>
      </c>
      <c r="G6" s="65">
        <f t="shared" ref="G6:G23" si="0">F6-C6</f>
        <v>0</v>
      </c>
    </row>
    <row r="7" spans="1:7" ht="30" customHeight="1" x14ac:dyDescent="0.25">
      <c r="A7" s="387" t="s">
        <v>431</v>
      </c>
      <c r="B7" s="9" t="s">
        <v>430</v>
      </c>
      <c r="C7" s="52">
        <v>1</v>
      </c>
      <c r="D7" s="52"/>
      <c r="E7" s="52"/>
      <c r="F7" s="101">
        <v>1</v>
      </c>
      <c r="G7" s="99">
        <f t="shared" si="0"/>
        <v>0</v>
      </c>
    </row>
    <row r="8" spans="1:7" ht="30" customHeight="1" x14ac:dyDescent="0.25">
      <c r="A8" s="387"/>
      <c r="B8" s="9" t="s">
        <v>168</v>
      </c>
      <c r="C8" s="52">
        <v>0</v>
      </c>
      <c r="D8" s="52"/>
      <c r="E8" s="52"/>
      <c r="F8" s="101">
        <v>1</v>
      </c>
      <c r="G8" s="99">
        <f t="shared" si="0"/>
        <v>1</v>
      </c>
    </row>
    <row r="9" spans="1:7" ht="30" customHeight="1" x14ac:dyDescent="0.25">
      <c r="A9" s="386" t="s">
        <v>253</v>
      </c>
      <c r="B9" s="17" t="s">
        <v>252</v>
      </c>
      <c r="C9" s="29">
        <v>1</v>
      </c>
      <c r="D9" s="29"/>
      <c r="E9" s="29"/>
      <c r="F9" s="101">
        <v>1</v>
      </c>
      <c r="G9" s="65">
        <f t="shared" si="0"/>
        <v>0</v>
      </c>
    </row>
    <row r="10" spans="1:7" ht="30" customHeight="1" x14ac:dyDescent="0.25">
      <c r="A10" s="386"/>
      <c r="B10" s="14" t="s">
        <v>250</v>
      </c>
      <c r="C10" s="55">
        <v>1</v>
      </c>
      <c r="D10" s="55"/>
      <c r="E10" s="55"/>
      <c r="F10" s="49">
        <v>0</v>
      </c>
      <c r="G10" s="65">
        <f t="shared" si="0"/>
        <v>-1</v>
      </c>
    </row>
    <row r="11" spans="1:7" ht="30" customHeight="1" x14ac:dyDescent="0.25">
      <c r="A11" s="387" t="s">
        <v>249</v>
      </c>
      <c r="B11" s="9" t="s">
        <v>248</v>
      </c>
      <c r="C11" s="52">
        <v>1</v>
      </c>
      <c r="D11" s="52">
        <v>1414</v>
      </c>
      <c r="E11" s="223">
        <f>D11/1840</f>
        <v>0.76847826086956517</v>
      </c>
      <c r="F11" s="101">
        <v>1</v>
      </c>
      <c r="G11" s="99">
        <f t="shared" si="0"/>
        <v>0</v>
      </c>
    </row>
    <row r="12" spans="1:7" ht="30" customHeight="1" x14ac:dyDescent="0.25">
      <c r="A12" s="387"/>
      <c r="B12" s="9" t="s">
        <v>247</v>
      </c>
      <c r="C12" s="52">
        <v>1</v>
      </c>
      <c r="D12" s="52">
        <v>805</v>
      </c>
      <c r="E12" s="223">
        <f t="shared" ref="E12:E20" si="1">D12/1840</f>
        <v>0.4375</v>
      </c>
      <c r="F12" s="101">
        <v>1</v>
      </c>
      <c r="G12" s="99">
        <f t="shared" si="0"/>
        <v>0</v>
      </c>
    </row>
    <row r="13" spans="1:7" ht="30" customHeight="1" x14ac:dyDescent="0.25">
      <c r="A13" s="386" t="s">
        <v>222</v>
      </c>
      <c r="B13" s="17" t="s">
        <v>221</v>
      </c>
      <c r="C13" s="29">
        <v>1</v>
      </c>
      <c r="D13" s="29">
        <v>1223</v>
      </c>
      <c r="E13" s="224">
        <f t="shared" si="1"/>
        <v>0.66467391304347823</v>
      </c>
      <c r="F13" s="101">
        <v>1</v>
      </c>
      <c r="G13" s="65">
        <f t="shared" si="0"/>
        <v>0</v>
      </c>
    </row>
    <row r="14" spans="1:7" ht="30" customHeight="1" x14ac:dyDescent="0.25">
      <c r="A14" s="386"/>
      <c r="B14" s="14" t="s">
        <v>440</v>
      </c>
      <c r="C14" s="55">
        <v>1</v>
      </c>
      <c r="D14" s="55">
        <v>0</v>
      </c>
      <c r="E14" s="224">
        <f t="shared" si="1"/>
        <v>0</v>
      </c>
      <c r="F14" s="49">
        <v>0</v>
      </c>
      <c r="G14" s="65">
        <f t="shared" si="0"/>
        <v>-1</v>
      </c>
    </row>
    <row r="15" spans="1:7" ht="30" customHeight="1" x14ac:dyDescent="0.25">
      <c r="A15" s="387" t="s">
        <v>83</v>
      </c>
      <c r="B15" s="9" t="s">
        <v>224</v>
      </c>
      <c r="C15" s="52">
        <v>1</v>
      </c>
      <c r="D15" s="52">
        <v>0</v>
      </c>
      <c r="E15" s="223">
        <f t="shared" si="1"/>
        <v>0</v>
      </c>
      <c r="F15" s="101">
        <v>1</v>
      </c>
      <c r="G15" s="99">
        <f t="shared" si="0"/>
        <v>0</v>
      </c>
    </row>
    <row r="16" spans="1:7" ht="30" customHeight="1" x14ac:dyDescent="0.25">
      <c r="A16" s="387"/>
      <c r="B16" s="9" t="s">
        <v>223</v>
      </c>
      <c r="C16" s="52">
        <v>1</v>
      </c>
      <c r="D16" s="52">
        <v>0</v>
      </c>
      <c r="E16" s="223">
        <f t="shared" si="1"/>
        <v>0</v>
      </c>
      <c r="F16" s="101">
        <v>0</v>
      </c>
      <c r="G16" s="99">
        <f t="shared" si="0"/>
        <v>-1</v>
      </c>
    </row>
    <row r="17" spans="1:7" ht="30" customHeight="1" x14ac:dyDescent="0.25">
      <c r="A17" s="386" t="s">
        <v>409</v>
      </c>
      <c r="B17" s="17" t="s">
        <v>408</v>
      </c>
      <c r="C17" s="29">
        <v>1</v>
      </c>
      <c r="D17" s="29">
        <v>1084</v>
      </c>
      <c r="E17" s="224">
        <f t="shared" si="1"/>
        <v>0.58913043478260874</v>
      </c>
      <c r="F17" s="101">
        <v>1</v>
      </c>
      <c r="G17" s="65">
        <f t="shared" si="0"/>
        <v>0</v>
      </c>
    </row>
    <row r="18" spans="1:7" ht="30" customHeight="1" x14ac:dyDescent="0.25">
      <c r="A18" s="386"/>
      <c r="B18" s="14" t="s">
        <v>228</v>
      </c>
      <c r="C18" s="55">
        <v>1</v>
      </c>
      <c r="D18" s="55">
        <v>1201</v>
      </c>
      <c r="E18" s="224">
        <f t="shared" si="1"/>
        <v>0.6527173913043478</v>
      </c>
      <c r="F18" s="49">
        <v>1</v>
      </c>
      <c r="G18" s="65">
        <f t="shared" si="0"/>
        <v>0</v>
      </c>
    </row>
    <row r="19" spans="1:7" ht="30" customHeight="1" x14ac:dyDescent="0.25">
      <c r="A19" s="387" t="s">
        <v>407</v>
      </c>
      <c r="B19" s="9" t="s">
        <v>406</v>
      </c>
      <c r="C19" s="52">
        <v>1</v>
      </c>
      <c r="D19" s="52">
        <v>1912</v>
      </c>
      <c r="E19" s="223">
        <f t="shared" si="1"/>
        <v>1.0391304347826087</v>
      </c>
      <c r="F19" s="101">
        <v>1</v>
      </c>
      <c r="G19" s="99">
        <f t="shared" si="0"/>
        <v>0</v>
      </c>
    </row>
    <row r="20" spans="1:7" ht="30" customHeight="1" x14ac:dyDescent="0.25">
      <c r="A20" s="387"/>
      <c r="B20" s="9" t="s">
        <v>405</v>
      </c>
      <c r="C20" s="52">
        <v>1</v>
      </c>
      <c r="D20" s="52">
        <v>0</v>
      </c>
      <c r="E20" s="223">
        <f t="shared" si="1"/>
        <v>0</v>
      </c>
      <c r="F20" s="101">
        <v>0</v>
      </c>
      <c r="G20" s="99">
        <f t="shared" si="0"/>
        <v>-1</v>
      </c>
    </row>
    <row r="21" spans="1:7" ht="30" customHeight="1" x14ac:dyDescent="0.25">
      <c r="A21" s="276"/>
      <c r="B21" s="9"/>
      <c r="C21" s="52"/>
      <c r="D21" s="52"/>
      <c r="E21" s="223"/>
      <c r="F21" s="101"/>
      <c r="G21" s="99"/>
    </row>
    <row r="22" spans="1:7" ht="30" customHeight="1" x14ac:dyDescent="0.25">
      <c r="A22" s="276"/>
      <c r="B22" s="9"/>
      <c r="C22" s="52"/>
      <c r="D22" s="52"/>
      <c r="E22" s="223"/>
      <c r="F22" s="101"/>
      <c r="G22" s="99"/>
    </row>
    <row r="23" spans="1:7" ht="22.15" customHeight="1" x14ac:dyDescent="0.25">
      <c r="A23" s="152" t="s">
        <v>100</v>
      </c>
      <c r="B23" s="152"/>
      <c r="C23" s="175">
        <v>17</v>
      </c>
      <c r="D23" s="175"/>
      <c r="E23" s="175"/>
      <c r="F23" s="175">
        <v>15</v>
      </c>
      <c r="G23" s="152">
        <f t="shared" si="0"/>
        <v>-2</v>
      </c>
    </row>
    <row r="24" spans="1:7" x14ac:dyDescent="0.25">
      <c r="A24" s="97"/>
    </row>
    <row r="25" spans="1:7" x14ac:dyDescent="0.25">
      <c r="A25" s="97"/>
    </row>
  </sheetData>
  <mergeCells count="9">
    <mergeCell ref="A15:A16"/>
    <mergeCell ref="A17:A18"/>
    <mergeCell ref="A19:A20"/>
    <mergeCell ref="A1:F1"/>
    <mergeCell ref="A5:A6"/>
    <mergeCell ref="A7:A8"/>
    <mergeCell ref="A9:A10"/>
    <mergeCell ref="A11:A12"/>
    <mergeCell ref="A13:A1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G23"/>
  <sheetViews>
    <sheetView topLeftCell="B10" zoomScale="130" zoomScaleNormal="130" workbookViewId="0">
      <selection activeCell="H25" sqref="H25"/>
    </sheetView>
  </sheetViews>
  <sheetFormatPr baseColWidth="10" defaultColWidth="11.42578125" defaultRowHeight="15.75" x14ac:dyDescent="0.25"/>
  <cols>
    <col min="1" max="1" width="33.42578125" style="72" customWidth="1"/>
    <col min="2" max="2" width="36.5703125" style="1" customWidth="1"/>
    <col min="3" max="3" width="17.7109375" style="1" customWidth="1"/>
    <col min="4" max="5" width="15.42578125" style="1" customWidth="1"/>
    <col min="6" max="6" width="19.28515625" style="1" customWidth="1"/>
    <col min="7" max="7" width="15.42578125" style="104" customWidth="1"/>
    <col min="8" max="12" width="15.42578125" style="1" customWidth="1"/>
    <col min="13" max="16384" width="11.42578125" style="1"/>
  </cols>
  <sheetData>
    <row r="1" spans="1:7" x14ac:dyDescent="0.25">
      <c r="A1" s="392" t="s">
        <v>455</v>
      </c>
      <c r="B1" s="392"/>
      <c r="C1" s="392"/>
      <c r="D1" s="392"/>
      <c r="E1" s="392"/>
      <c r="F1" s="392"/>
    </row>
    <row r="3" spans="1:7" x14ac:dyDescent="0.25">
      <c r="A3" s="97"/>
    </row>
    <row r="4" spans="1:7" s="95" customFormat="1" ht="67.5" customHeight="1" x14ac:dyDescent="0.25">
      <c r="A4" s="22" t="s">
        <v>424</v>
      </c>
      <c r="B4" s="22" t="s">
        <v>423</v>
      </c>
      <c r="C4" s="22" t="s">
        <v>344</v>
      </c>
      <c r="D4" s="42" t="s">
        <v>94</v>
      </c>
      <c r="E4" s="42" t="s">
        <v>93</v>
      </c>
      <c r="F4" s="41" t="s">
        <v>92</v>
      </c>
      <c r="G4" s="21" t="s">
        <v>91</v>
      </c>
    </row>
    <row r="5" spans="1:7" s="95" customFormat="1" ht="39.6" customHeight="1" x14ac:dyDescent="0.25">
      <c r="A5" s="384"/>
      <c r="B5" s="214" t="s">
        <v>453</v>
      </c>
      <c r="C5" s="29">
        <v>1</v>
      </c>
      <c r="D5" s="85"/>
      <c r="E5" s="85"/>
      <c r="F5" s="83">
        <v>1</v>
      </c>
      <c r="G5" s="90">
        <f>F5-C5</f>
        <v>0</v>
      </c>
    </row>
    <row r="6" spans="1:7" s="95" customFormat="1" ht="39.6" customHeight="1" x14ac:dyDescent="0.25">
      <c r="A6" s="384"/>
      <c r="B6" s="92" t="s">
        <v>261</v>
      </c>
      <c r="C6" s="55">
        <v>1</v>
      </c>
      <c r="D6" s="85"/>
      <c r="E6" s="85"/>
      <c r="F6" s="83">
        <v>1</v>
      </c>
      <c r="G6" s="90">
        <f t="shared" ref="G6:G21" si="0">F6-C6</f>
        <v>0</v>
      </c>
    </row>
    <row r="7" spans="1:7" ht="39.6" customHeight="1" x14ac:dyDescent="0.25">
      <c r="A7" s="387" t="s">
        <v>431</v>
      </c>
      <c r="B7" s="215" t="s">
        <v>430</v>
      </c>
      <c r="C7" s="52">
        <v>1</v>
      </c>
      <c r="D7" s="84"/>
      <c r="E7" s="84"/>
      <c r="F7" s="83">
        <v>1</v>
      </c>
      <c r="G7" s="89">
        <f t="shared" si="0"/>
        <v>0</v>
      </c>
    </row>
    <row r="8" spans="1:7" ht="39.6" customHeight="1" x14ac:dyDescent="0.25">
      <c r="A8" s="387"/>
      <c r="B8" s="215" t="s">
        <v>168</v>
      </c>
      <c r="C8" s="52">
        <v>0</v>
      </c>
      <c r="D8" s="84"/>
      <c r="E8" s="84"/>
      <c r="F8" s="83">
        <v>0</v>
      </c>
      <c r="G8" s="89">
        <f t="shared" si="0"/>
        <v>0</v>
      </c>
    </row>
    <row r="9" spans="1:7" ht="39.6" customHeight="1" x14ac:dyDescent="0.25">
      <c r="A9" s="386" t="s">
        <v>253</v>
      </c>
      <c r="B9" s="214" t="s">
        <v>252</v>
      </c>
      <c r="C9" s="29">
        <v>1</v>
      </c>
      <c r="D9" s="85"/>
      <c r="E9" s="85"/>
      <c r="F9" s="83">
        <v>1</v>
      </c>
      <c r="G9" s="90">
        <f t="shared" si="0"/>
        <v>0</v>
      </c>
    </row>
    <row r="10" spans="1:7" ht="39.6" customHeight="1" x14ac:dyDescent="0.25">
      <c r="A10" s="386"/>
      <c r="B10" s="92" t="s">
        <v>250</v>
      </c>
      <c r="C10" s="55">
        <v>1</v>
      </c>
      <c r="D10" s="85"/>
      <c r="E10" s="85"/>
      <c r="F10" s="83">
        <v>0</v>
      </c>
      <c r="G10" s="90">
        <f t="shared" si="0"/>
        <v>-1</v>
      </c>
    </row>
    <row r="11" spans="1:7" ht="39.6" customHeight="1" x14ac:dyDescent="0.25">
      <c r="A11" s="387" t="s">
        <v>249</v>
      </c>
      <c r="B11" s="215" t="s">
        <v>248</v>
      </c>
      <c r="C11" s="52">
        <v>1</v>
      </c>
      <c r="D11" s="84">
        <v>1638</v>
      </c>
      <c r="E11" s="223">
        <f>D11/1840</f>
        <v>0.89021739130434785</v>
      </c>
      <c r="F11" s="83">
        <v>1</v>
      </c>
      <c r="G11" s="89">
        <f t="shared" si="0"/>
        <v>0</v>
      </c>
    </row>
    <row r="12" spans="1:7" ht="39.6" customHeight="1" x14ac:dyDescent="0.25">
      <c r="A12" s="387"/>
      <c r="B12" s="215" t="s">
        <v>247</v>
      </c>
      <c r="C12" s="52">
        <v>1</v>
      </c>
      <c r="D12" s="84">
        <v>511</v>
      </c>
      <c r="E12" s="223">
        <f t="shared" ref="E12:E20" si="1">D12/1840</f>
        <v>0.2777173913043478</v>
      </c>
      <c r="F12" s="83">
        <v>1</v>
      </c>
      <c r="G12" s="89">
        <f t="shared" si="0"/>
        <v>0</v>
      </c>
    </row>
    <row r="13" spans="1:7" ht="39.6" customHeight="1" x14ac:dyDescent="0.25">
      <c r="A13" s="386" t="s">
        <v>222</v>
      </c>
      <c r="B13" s="214" t="s">
        <v>221</v>
      </c>
      <c r="C13" s="29">
        <v>1</v>
      </c>
      <c r="D13" s="85">
        <v>593</v>
      </c>
      <c r="E13" s="224">
        <f t="shared" si="1"/>
        <v>0.32228260869565217</v>
      </c>
      <c r="F13" s="83">
        <v>1</v>
      </c>
      <c r="G13" s="90">
        <f t="shared" si="0"/>
        <v>0</v>
      </c>
    </row>
    <row r="14" spans="1:7" ht="39.6" customHeight="1" x14ac:dyDescent="0.25">
      <c r="A14" s="386"/>
      <c r="B14" s="92" t="s">
        <v>440</v>
      </c>
      <c r="C14" s="55">
        <v>1</v>
      </c>
      <c r="D14" s="85">
        <v>1221</v>
      </c>
      <c r="E14" s="224">
        <f t="shared" si="1"/>
        <v>0.66358695652173916</v>
      </c>
      <c r="F14" s="83">
        <v>0</v>
      </c>
      <c r="G14" s="90">
        <f t="shared" si="0"/>
        <v>-1</v>
      </c>
    </row>
    <row r="15" spans="1:7" ht="39.6" customHeight="1" x14ac:dyDescent="0.25">
      <c r="A15" s="387" t="s">
        <v>83</v>
      </c>
      <c r="B15" s="215" t="s">
        <v>224</v>
      </c>
      <c r="C15" s="52">
        <v>1</v>
      </c>
      <c r="D15" s="84">
        <v>154</v>
      </c>
      <c r="E15" s="223">
        <f t="shared" si="1"/>
        <v>8.3695652173913046E-2</v>
      </c>
      <c r="F15" s="83">
        <v>1</v>
      </c>
      <c r="G15" s="89">
        <f t="shared" si="0"/>
        <v>0</v>
      </c>
    </row>
    <row r="16" spans="1:7" ht="39.6" customHeight="1" x14ac:dyDescent="0.25">
      <c r="A16" s="387"/>
      <c r="B16" s="215" t="s">
        <v>223</v>
      </c>
      <c r="C16" s="52">
        <v>1</v>
      </c>
      <c r="D16" s="84">
        <v>439</v>
      </c>
      <c r="E16" s="223">
        <f t="shared" si="1"/>
        <v>0.23858695652173914</v>
      </c>
      <c r="F16" s="83">
        <v>0</v>
      </c>
      <c r="G16" s="89">
        <f t="shared" si="0"/>
        <v>-1</v>
      </c>
    </row>
    <row r="17" spans="1:7" ht="39.6" customHeight="1" x14ac:dyDescent="0.25">
      <c r="A17" s="386" t="s">
        <v>409</v>
      </c>
      <c r="B17" s="214" t="s">
        <v>408</v>
      </c>
      <c r="C17" s="29">
        <v>1</v>
      </c>
      <c r="D17" s="85">
        <v>2050</v>
      </c>
      <c r="E17" s="224">
        <f t="shared" si="1"/>
        <v>1.1141304347826086</v>
      </c>
      <c r="F17" s="83">
        <v>1</v>
      </c>
      <c r="G17" s="90">
        <f t="shared" si="0"/>
        <v>0</v>
      </c>
    </row>
    <row r="18" spans="1:7" ht="39.6" customHeight="1" x14ac:dyDescent="0.25">
      <c r="A18" s="386"/>
      <c r="B18" s="92" t="s">
        <v>228</v>
      </c>
      <c r="C18" s="55">
        <v>1</v>
      </c>
      <c r="D18" s="85">
        <v>1258</v>
      </c>
      <c r="E18" s="224">
        <f t="shared" si="1"/>
        <v>0.68369565217391304</v>
      </c>
      <c r="F18" s="83">
        <v>1</v>
      </c>
      <c r="G18" s="90">
        <f t="shared" si="0"/>
        <v>0</v>
      </c>
    </row>
    <row r="19" spans="1:7" ht="39.6" customHeight="1" x14ac:dyDescent="0.25">
      <c r="A19" s="387" t="s">
        <v>407</v>
      </c>
      <c r="B19" s="215" t="s">
        <v>406</v>
      </c>
      <c r="C19" s="52">
        <v>1</v>
      </c>
      <c r="D19" s="84">
        <v>1240</v>
      </c>
      <c r="E19" s="223">
        <f t="shared" si="1"/>
        <v>0.67391304347826086</v>
      </c>
      <c r="F19" s="83">
        <v>1</v>
      </c>
      <c r="G19" s="89">
        <f t="shared" si="0"/>
        <v>0</v>
      </c>
    </row>
    <row r="20" spans="1:7" ht="39.6" customHeight="1" x14ac:dyDescent="0.25">
      <c r="A20" s="387"/>
      <c r="B20" s="215" t="s">
        <v>405</v>
      </c>
      <c r="C20" s="52">
        <v>1</v>
      </c>
      <c r="D20" s="84">
        <v>0</v>
      </c>
      <c r="E20" s="223">
        <f t="shared" si="1"/>
        <v>0</v>
      </c>
      <c r="F20" s="83">
        <v>0</v>
      </c>
      <c r="G20" s="89">
        <f t="shared" si="0"/>
        <v>-1</v>
      </c>
    </row>
    <row r="21" spans="1:7" ht="22.15" customHeight="1" x14ac:dyDescent="0.25">
      <c r="A21" s="152" t="s">
        <v>100</v>
      </c>
      <c r="B21" s="178"/>
      <c r="C21" s="175">
        <f>SUM(C5:C20)</f>
        <v>15</v>
      </c>
      <c r="D21" s="175"/>
      <c r="E21" s="175"/>
      <c r="F21" s="175">
        <f>SUM(F5:F20)</f>
        <v>11</v>
      </c>
      <c r="G21" s="175">
        <f t="shared" si="0"/>
        <v>-4</v>
      </c>
    </row>
    <row r="22" spans="1:7" x14ac:dyDescent="0.25">
      <c r="A22" s="97"/>
    </row>
    <row r="23" spans="1:7" x14ac:dyDescent="0.25">
      <c r="A23" s="97"/>
    </row>
  </sheetData>
  <mergeCells count="9">
    <mergeCell ref="A15:A16"/>
    <mergeCell ref="A17:A18"/>
    <mergeCell ref="A19:A20"/>
    <mergeCell ref="A1:F1"/>
    <mergeCell ref="A5:A6"/>
    <mergeCell ref="A7:A8"/>
    <mergeCell ref="A9:A10"/>
    <mergeCell ref="A11:A12"/>
    <mergeCell ref="A13:A1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G24"/>
  <sheetViews>
    <sheetView topLeftCell="B10" zoomScale="130" zoomScaleNormal="130" workbookViewId="0">
      <selection activeCell="F28" sqref="F28"/>
    </sheetView>
  </sheetViews>
  <sheetFormatPr baseColWidth="10" defaultColWidth="11.42578125" defaultRowHeight="15.75" x14ac:dyDescent="0.25"/>
  <cols>
    <col min="1" max="1" width="34.42578125" style="72" customWidth="1"/>
    <col min="2" max="2" width="38.85546875" style="1" customWidth="1"/>
    <col min="3" max="3" width="21.140625" style="1" customWidth="1"/>
    <col min="4" max="5" width="18.85546875" style="1" customWidth="1"/>
    <col min="6" max="6" width="20.5703125" style="1" customWidth="1"/>
    <col min="7" max="16384" width="11.42578125" style="1"/>
  </cols>
  <sheetData>
    <row r="1" spans="1:7" x14ac:dyDescent="0.25">
      <c r="A1" s="392" t="s">
        <v>456</v>
      </c>
      <c r="B1" s="392"/>
      <c r="C1" s="392"/>
      <c r="D1" s="392"/>
      <c r="E1" s="392"/>
      <c r="F1" s="392"/>
      <c r="G1" s="392"/>
    </row>
    <row r="3" spans="1:7" x14ac:dyDescent="0.25">
      <c r="A3" s="97"/>
    </row>
    <row r="4" spans="1:7" s="95" customFormat="1" ht="49.15" customHeight="1" x14ac:dyDescent="0.25">
      <c r="A4" s="22" t="s">
        <v>424</v>
      </c>
      <c r="B4" s="22" t="s">
        <v>423</v>
      </c>
      <c r="C4" s="22" t="s">
        <v>344</v>
      </c>
      <c r="D4" s="42" t="s">
        <v>94</v>
      </c>
      <c r="E4" s="42" t="s">
        <v>93</v>
      </c>
      <c r="F4" s="41" t="s">
        <v>92</v>
      </c>
      <c r="G4" s="21" t="s">
        <v>91</v>
      </c>
    </row>
    <row r="5" spans="1:7" s="95" customFormat="1" ht="34.15" customHeight="1" x14ac:dyDescent="0.25">
      <c r="A5" s="384"/>
      <c r="B5" s="17" t="s">
        <v>453</v>
      </c>
      <c r="C5" s="29">
        <v>1</v>
      </c>
      <c r="D5" s="16"/>
      <c r="E5" s="16"/>
      <c r="F5" s="8">
        <v>1</v>
      </c>
      <c r="G5" s="15">
        <f>F5-C5</f>
        <v>0</v>
      </c>
    </row>
    <row r="6" spans="1:7" s="95" customFormat="1" ht="34.15" customHeight="1" x14ac:dyDescent="0.25">
      <c r="A6" s="384"/>
      <c r="B6" s="14" t="s">
        <v>261</v>
      </c>
      <c r="C6" s="55">
        <v>1</v>
      </c>
      <c r="D6" s="13"/>
      <c r="E6" s="13"/>
      <c r="F6" s="10">
        <v>1</v>
      </c>
      <c r="G6" s="15">
        <f t="shared" ref="G6:G21" si="0">F6-C6</f>
        <v>0</v>
      </c>
    </row>
    <row r="7" spans="1:7" ht="34.15" customHeight="1" x14ac:dyDescent="0.25">
      <c r="A7" s="387" t="s">
        <v>431</v>
      </c>
      <c r="B7" s="9" t="s">
        <v>430</v>
      </c>
      <c r="C7" s="52">
        <v>1</v>
      </c>
      <c r="D7" s="52"/>
      <c r="E7" s="52"/>
      <c r="F7" s="101">
        <v>1</v>
      </c>
      <c r="G7" s="108">
        <f t="shared" si="0"/>
        <v>0</v>
      </c>
    </row>
    <row r="8" spans="1:7" ht="34.15" customHeight="1" x14ac:dyDescent="0.25">
      <c r="A8" s="387"/>
      <c r="B8" s="9" t="s">
        <v>168</v>
      </c>
      <c r="C8" s="52">
        <v>0</v>
      </c>
      <c r="D8" s="52"/>
      <c r="E8" s="52"/>
      <c r="F8" s="101">
        <v>0</v>
      </c>
      <c r="G8" s="108">
        <f t="shared" si="0"/>
        <v>0</v>
      </c>
    </row>
    <row r="9" spans="1:7" ht="34.15" customHeight="1" x14ac:dyDescent="0.25">
      <c r="A9" s="386" t="s">
        <v>253</v>
      </c>
      <c r="B9" s="17" t="s">
        <v>252</v>
      </c>
      <c r="C9" s="29">
        <v>1</v>
      </c>
      <c r="D9" s="29"/>
      <c r="E9" s="29"/>
      <c r="F9" s="101">
        <v>1</v>
      </c>
      <c r="G9" s="15">
        <f t="shared" si="0"/>
        <v>0</v>
      </c>
    </row>
    <row r="10" spans="1:7" ht="34.15" customHeight="1" x14ac:dyDescent="0.25">
      <c r="A10" s="386"/>
      <c r="B10" s="14" t="s">
        <v>250</v>
      </c>
      <c r="C10" s="55">
        <v>1</v>
      </c>
      <c r="D10" s="55"/>
      <c r="E10" s="55"/>
      <c r="F10" s="49">
        <v>0</v>
      </c>
      <c r="G10" s="15">
        <f t="shared" si="0"/>
        <v>-1</v>
      </c>
    </row>
    <row r="11" spans="1:7" ht="34.15" customHeight="1" x14ac:dyDescent="0.25">
      <c r="A11" s="387" t="s">
        <v>249</v>
      </c>
      <c r="B11" s="9" t="s">
        <v>248</v>
      </c>
      <c r="C11" s="52">
        <v>1</v>
      </c>
      <c r="D11" s="52">
        <v>483</v>
      </c>
      <c r="E11" s="223">
        <f>D11/1840</f>
        <v>0.26250000000000001</v>
      </c>
      <c r="F11" s="101">
        <v>1</v>
      </c>
      <c r="G11" s="108">
        <f t="shared" si="0"/>
        <v>0</v>
      </c>
    </row>
    <row r="12" spans="1:7" ht="34.15" customHeight="1" x14ac:dyDescent="0.25">
      <c r="A12" s="387"/>
      <c r="B12" s="9" t="s">
        <v>247</v>
      </c>
      <c r="C12" s="52">
        <v>1</v>
      </c>
      <c r="D12" s="52">
        <v>649</v>
      </c>
      <c r="E12" s="223">
        <f t="shared" ref="E12:E20" si="1">D12/1840</f>
        <v>0.35271739130434782</v>
      </c>
      <c r="F12" s="101">
        <v>0</v>
      </c>
      <c r="G12" s="108">
        <f t="shared" si="0"/>
        <v>-1</v>
      </c>
    </row>
    <row r="13" spans="1:7" ht="34.15" customHeight="1" x14ac:dyDescent="0.25">
      <c r="A13" s="386" t="s">
        <v>222</v>
      </c>
      <c r="B13" s="17" t="s">
        <v>221</v>
      </c>
      <c r="C13" s="29">
        <v>1</v>
      </c>
      <c r="D13" s="29">
        <v>940</v>
      </c>
      <c r="E13" s="224">
        <f t="shared" si="1"/>
        <v>0.51086956521739135</v>
      </c>
      <c r="F13" s="101">
        <v>1</v>
      </c>
      <c r="G13" s="15">
        <f t="shared" si="0"/>
        <v>0</v>
      </c>
    </row>
    <row r="14" spans="1:7" ht="34.15" customHeight="1" x14ac:dyDescent="0.25">
      <c r="A14" s="386"/>
      <c r="B14" s="14" t="s">
        <v>440</v>
      </c>
      <c r="C14" s="55">
        <v>1</v>
      </c>
      <c r="D14" s="55">
        <v>0</v>
      </c>
      <c r="E14" s="224">
        <f t="shared" si="1"/>
        <v>0</v>
      </c>
      <c r="F14" s="49">
        <v>0</v>
      </c>
      <c r="G14" s="15">
        <f t="shared" si="0"/>
        <v>-1</v>
      </c>
    </row>
    <row r="15" spans="1:7" ht="34.15" customHeight="1" x14ac:dyDescent="0.25">
      <c r="A15" s="387" t="s">
        <v>83</v>
      </c>
      <c r="B15" s="9" t="s">
        <v>224</v>
      </c>
      <c r="C15" s="52">
        <v>1</v>
      </c>
      <c r="D15" s="52">
        <v>115</v>
      </c>
      <c r="E15" s="223">
        <f t="shared" si="1"/>
        <v>6.25E-2</v>
      </c>
      <c r="F15" s="101">
        <v>1</v>
      </c>
      <c r="G15" s="108">
        <f t="shared" si="0"/>
        <v>0</v>
      </c>
    </row>
    <row r="16" spans="1:7" ht="34.15" customHeight="1" x14ac:dyDescent="0.25">
      <c r="A16" s="387"/>
      <c r="B16" s="9" t="s">
        <v>223</v>
      </c>
      <c r="C16" s="52">
        <v>1</v>
      </c>
      <c r="D16" s="52">
        <v>0</v>
      </c>
      <c r="E16" s="223">
        <f t="shared" si="1"/>
        <v>0</v>
      </c>
      <c r="F16" s="101">
        <v>0</v>
      </c>
      <c r="G16" s="108">
        <f t="shared" si="0"/>
        <v>-1</v>
      </c>
    </row>
    <row r="17" spans="1:7" ht="34.15" customHeight="1" x14ac:dyDescent="0.25">
      <c r="A17" s="386" t="s">
        <v>409</v>
      </c>
      <c r="B17" s="17" t="s">
        <v>408</v>
      </c>
      <c r="C17" s="29">
        <v>1</v>
      </c>
      <c r="D17" s="29">
        <v>713</v>
      </c>
      <c r="E17" s="224">
        <f t="shared" si="1"/>
        <v>0.38750000000000001</v>
      </c>
      <c r="F17" s="101">
        <v>1</v>
      </c>
      <c r="G17" s="15">
        <f t="shared" si="0"/>
        <v>0</v>
      </c>
    </row>
    <row r="18" spans="1:7" ht="34.15" customHeight="1" x14ac:dyDescent="0.25">
      <c r="A18" s="386"/>
      <c r="B18" s="14" t="s">
        <v>228</v>
      </c>
      <c r="C18" s="55">
        <v>1</v>
      </c>
      <c r="D18" s="55">
        <v>454</v>
      </c>
      <c r="E18" s="224">
        <f t="shared" si="1"/>
        <v>0.2467391304347826</v>
      </c>
      <c r="F18" s="49">
        <v>0</v>
      </c>
      <c r="G18" s="15">
        <f t="shared" si="0"/>
        <v>-1</v>
      </c>
    </row>
    <row r="19" spans="1:7" ht="34.15" customHeight="1" x14ac:dyDescent="0.25">
      <c r="A19" s="387" t="s">
        <v>407</v>
      </c>
      <c r="B19" s="9" t="s">
        <v>406</v>
      </c>
      <c r="C19" s="52">
        <v>1</v>
      </c>
      <c r="D19" s="52">
        <v>503</v>
      </c>
      <c r="E19" s="223">
        <f t="shared" si="1"/>
        <v>0.27336956521739131</v>
      </c>
      <c r="F19" s="101">
        <v>1</v>
      </c>
      <c r="G19" s="108">
        <f t="shared" si="0"/>
        <v>0</v>
      </c>
    </row>
    <row r="20" spans="1:7" ht="34.15" customHeight="1" x14ac:dyDescent="0.25">
      <c r="A20" s="387"/>
      <c r="B20" s="9" t="s">
        <v>405</v>
      </c>
      <c r="C20" s="52">
        <v>1</v>
      </c>
      <c r="D20" s="52">
        <v>0</v>
      </c>
      <c r="E20" s="223">
        <f t="shared" si="1"/>
        <v>0</v>
      </c>
      <c r="F20" s="101">
        <v>0</v>
      </c>
      <c r="G20" s="108">
        <f t="shared" si="0"/>
        <v>-1</v>
      </c>
    </row>
    <row r="21" spans="1:7" ht="34.15" customHeight="1" x14ac:dyDescent="0.25">
      <c r="A21" s="152" t="s">
        <v>100</v>
      </c>
      <c r="B21" s="179"/>
      <c r="C21" s="175">
        <v>17</v>
      </c>
      <c r="D21" s="175"/>
      <c r="E21" s="175"/>
      <c r="F21" s="175">
        <v>9</v>
      </c>
      <c r="G21" s="144">
        <f t="shared" si="0"/>
        <v>-8</v>
      </c>
    </row>
    <row r="22" spans="1:7" ht="18.600000000000001" customHeight="1" x14ac:dyDescent="0.25">
      <c r="A22" s="97"/>
    </row>
    <row r="23" spans="1:7" ht="19.899999999999999" customHeight="1" x14ac:dyDescent="0.25">
      <c r="A23" s="97"/>
    </row>
    <row r="24" spans="1:7" ht="18" customHeight="1" x14ac:dyDescent="0.25"/>
  </sheetData>
  <mergeCells count="9">
    <mergeCell ref="A15:A16"/>
    <mergeCell ref="A17:A18"/>
    <mergeCell ref="A19:A20"/>
    <mergeCell ref="A1:G1"/>
    <mergeCell ref="A5:A6"/>
    <mergeCell ref="A7:A8"/>
    <mergeCell ref="A9:A10"/>
    <mergeCell ref="A11:A12"/>
    <mergeCell ref="A13:A1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23"/>
  <sheetViews>
    <sheetView topLeftCell="B13" zoomScale="150" zoomScaleNormal="150" workbookViewId="0">
      <selection activeCell="B20" sqref="B20"/>
    </sheetView>
  </sheetViews>
  <sheetFormatPr baseColWidth="10" defaultColWidth="11.42578125" defaultRowHeight="15.75" x14ac:dyDescent="0.25"/>
  <cols>
    <col min="1" max="1" width="36.5703125" style="72" customWidth="1"/>
    <col min="2" max="2" width="40.42578125" style="1" customWidth="1"/>
    <col min="3" max="3" width="19.5703125" style="1" customWidth="1"/>
    <col min="4" max="5" width="16.5703125" style="1" customWidth="1"/>
    <col min="6" max="6" width="17.28515625" style="1" customWidth="1"/>
    <col min="7" max="7" width="17.5703125" style="1" customWidth="1"/>
    <col min="8" max="8" width="16.7109375" style="1" customWidth="1"/>
    <col min="9" max="16384" width="11.42578125" style="1"/>
  </cols>
  <sheetData>
    <row r="1" spans="1:8" ht="15.75" customHeight="1" x14ac:dyDescent="0.25">
      <c r="A1" s="388" t="s">
        <v>459</v>
      </c>
      <c r="B1" s="388"/>
      <c r="C1" s="388"/>
      <c r="D1" s="388"/>
      <c r="E1" s="388"/>
      <c r="F1" s="388"/>
      <c r="G1" s="253"/>
    </row>
    <row r="3" spans="1:8" x14ac:dyDescent="0.25">
      <c r="A3" s="97"/>
    </row>
    <row r="4" spans="1:8" ht="46.9" customHeight="1" x14ac:dyDescent="0.25">
      <c r="A4" s="22" t="s">
        <v>424</v>
      </c>
      <c r="B4" s="22" t="s">
        <v>423</v>
      </c>
      <c r="C4" s="22" t="s">
        <v>344</v>
      </c>
      <c r="D4" s="42" t="s">
        <v>94</v>
      </c>
      <c r="E4" s="42" t="s">
        <v>93</v>
      </c>
      <c r="F4" s="41" t="s">
        <v>92</v>
      </c>
      <c r="G4" s="56" t="s">
        <v>91</v>
      </c>
    </row>
    <row r="5" spans="1:8" ht="31.9" customHeight="1" x14ac:dyDescent="0.25">
      <c r="A5" s="109"/>
      <c r="B5" s="110" t="s">
        <v>458</v>
      </c>
      <c r="C5" s="109">
        <v>1</v>
      </c>
      <c r="D5" s="109"/>
      <c r="E5" s="109"/>
      <c r="F5" s="8">
        <v>1</v>
      </c>
      <c r="G5" s="108">
        <f>F5-C5</f>
        <v>0</v>
      </c>
    </row>
    <row r="6" spans="1:8" ht="31.9" customHeight="1" x14ac:dyDescent="0.25">
      <c r="A6" s="366" t="s">
        <v>431</v>
      </c>
      <c r="B6" s="14" t="s">
        <v>430</v>
      </c>
      <c r="C6" s="55">
        <v>1</v>
      </c>
      <c r="D6" s="16"/>
      <c r="E6" s="16"/>
      <c r="F6" s="8">
        <v>1</v>
      </c>
      <c r="G6" s="15">
        <f t="shared" ref="G6:G20" si="0">F6-C6</f>
        <v>0</v>
      </c>
    </row>
    <row r="7" spans="1:8" ht="31.9" customHeight="1" x14ac:dyDescent="0.25">
      <c r="A7" s="366"/>
      <c r="B7" s="17" t="s">
        <v>168</v>
      </c>
      <c r="C7" s="29">
        <v>1</v>
      </c>
      <c r="D7" s="13"/>
      <c r="E7" s="13"/>
      <c r="F7" s="8">
        <v>1</v>
      </c>
      <c r="G7" s="15">
        <f t="shared" si="0"/>
        <v>0</v>
      </c>
    </row>
    <row r="8" spans="1:8" ht="46.15" customHeight="1" x14ac:dyDescent="0.25">
      <c r="A8" s="387" t="s">
        <v>437</v>
      </c>
      <c r="B8" s="9" t="s">
        <v>436</v>
      </c>
      <c r="C8" s="52">
        <v>1</v>
      </c>
      <c r="D8" s="7"/>
      <c r="E8" s="7"/>
      <c r="F8" s="8">
        <v>1</v>
      </c>
      <c r="G8" s="108">
        <f t="shared" si="0"/>
        <v>0</v>
      </c>
    </row>
    <row r="9" spans="1:8" ht="46.9" customHeight="1" x14ac:dyDescent="0.25">
      <c r="A9" s="387"/>
      <c r="B9" s="9" t="s">
        <v>457</v>
      </c>
      <c r="C9" s="52">
        <v>1</v>
      </c>
      <c r="D9" s="7"/>
      <c r="E9" s="7"/>
      <c r="F9" s="8">
        <v>1</v>
      </c>
      <c r="G9" s="108">
        <f t="shared" si="0"/>
        <v>0</v>
      </c>
      <c r="H9" s="180"/>
    </row>
    <row r="10" spans="1:8" ht="31.9" customHeight="1" x14ac:dyDescent="0.25">
      <c r="A10" s="386" t="s">
        <v>407</v>
      </c>
      <c r="B10" s="17" t="s">
        <v>406</v>
      </c>
      <c r="C10" s="29">
        <v>1</v>
      </c>
      <c r="D10" s="16">
        <v>1772</v>
      </c>
      <c r="E10" s="220">
        <f>D10/1840</f>
        <v>0.96304347826086956</v>
      </c>
      <c r="F10" s="8">
        <v>1</v>
      </c>
      <c r="G10" s="15">
        <f t="shared" si="0"/>
        <v>0</v>
      </c>
    </row>
    <row r="11" spans="1:8" ht="31.9" customHeight="1" x14ac:dyDescent="0.25">
      <c r="A11" s="386"/>
      <c r="B11" s="14" t="s">
        <v>405</v>
      </c>
      <c r="C11" s="55">
        <v>2</v>
      </c>
      <c r="D11" s="13">
        <v>5093</v>
      </c>
      <c r="E11" s="220">
        <f t="shared" ref="E11:E20" si="1">D11/1840</f>
        <v>2.7679347826086955</v>
      </c>
      <c r="F11" s="8">
        <v>3</v>
      </c>
      <c r="G11" s="15">
        <f t="shared" si="0"/>
        <v>1</v>
      </c>
    </row>
    <row r="12" spans="1:8" ht="31.9" customHeight="1" x14ac:dyDescent="0.25">
      <c r="A12" s="387" t="s">
        <v>409</v>
      </c>
      <c r="B12" s="9" t="s">
        <v>408</v>
      </c>
      <c r="C12" s="52">
        <v>1</v>
      </c>
      <c r="D12" s="7">
        <v>2709</v>
      </c>
      <c r="E12" s="232">
        <f t="shared" si="1"/>
        <v>1.4722826086956522</v>
      </c>
      <c r="F12" s="8">
        <v>1</v>
      </c>
      <c r="G12" s="108">
        <f t="shared" si="0"/>
        <v>0</v>
      </c>
    </row>
    <row r="13" spans="1:8" ht="31.9" customHeight="1" x14ac:dyDescent="0.25">
      <c r="A13" s="387"/>
      <c r="B13" s="9" t="s">
        <v>228</v>
      </c>
      <c r="C13" s="52">
        <v>5</v>
      </c>
      <c r="D13" s="7">
        <v>7221</v>
      </c>
      <c r="E13" s="232">
        <f t="shared" si="1"/>
        <v>3.9244565217391303</v>
      </c>
      <c r="F13" s="8">
        <v>4</v>
      </c>
      <c r="G13" s="108">
        <f t="shared" si="0"/>
        <v>-1</v>
      </c>
    </row>
    <row r="14" spans="1:8" ht="31.9" customHeight="1" x14ac:dyDescent="0.25">
      <c r="A14" s="366" t="s">
        <v>249</v>
      </c>
      <c r="B14" s="14" t="s">
        <v>248</v>
      </c>
      <c r="C14" s="55">
        <v>1</v>
      </c>
      <c r="D14" s="16">
        <v>2175</v>
      </c>
      <c r="E14" s="220">
        <f t="shared" si="1"/>
        <v>1.1820652173913044</v>
      </c>
      <c r="F14" s="8">
        <v>1</v>
      </c>
      <c r="G14" s="15">
        <f t="shared" si="0"/>
        <v>0</v>
      </c>
    </row>
    <row r="15" spans="1:8" ht="31.9" customHeight="1" x14ac:dyDescent="0.25">
      <c r="A15" s="366"/>
      <c r="B15" s="14" t="s">
        <v>247</v>
      </c>
      <c r="C15" s="55">
        <v>2</v>
      </c>
      <c r="D15" s="16">
        <v>4121</v>
      </c>
      <c r="E15" s="220">
        <f t="shared" si="1"/>
        <v>2.2396739130434784</v>
      </c>
      <c r="F15" s="8">
        <v>2</v>
      </c>
      <c r="G15" s="15">
        <f>F15-C15</f>
        <v>0</v>
      </c>
    </row>
    <row r="16" spans="1:8" ht="31.9" customHeight="1" x14ac:dyDescent="0.25">
      <c r="A16" s="366"/>
      <c r="B16" s="17" t="s">
        <v>460</v>
      </c>
      <c r="C16" s="29">
        <v>1</v>
      </c>
      <c r="D16" s="13">
        <v>1208</v>
      </c>
      <c r="E16" s="220">
        <f t="shared" si="1"/>
        <v>0.65652173913043477</v>
      </c>
      <c r="F16" s="8">
        <v>1</v>
      </c>
      <c r="G16" s="15">
        <f>F16-C16</f>
        <v>0</v>
      </c>
    </row>
    <row r="17" spans="1:8" ht="31.9" customHeight="1" x14ac:dyDescent="0.25">
      <c r="A17" s="387" t="s">
        <v>412</v>
      </c>
      <c r="B17" s="9" t="s">
        <v>411</v>
      </c>
      <c r="C17" s="52">
        <v>1</v>
      </c>
      <c r="D17" s="7">
        <v>1952</v>
      </c>
      <c r="E17" s="232">
        <f t="shared" si="1"/>
        <v>1.0608695652173914</v>
      </c>
      <c r="F17" s="8">
        <v>1</v>
      </c>
      <c r="G17" s="108">
        <f t="shared" si="0"/>
        <v>0</v>
      </c>
    </row>
    <row r="18" spans="1:8" ht="31.9" customHeight="1" x14ac:dyDescent="0.25">
      <c r="A18" s="387"/>
      <c r="B18" s="9" t="s">
        <v>410</v>
      </c>
      <c r="C18" s="52">
        <v>3</v>
      </c>
      <c r="D18" s="7">
        <v>9064</v>
      </c>
      <c r="E18" s="232">
        <f t="shared" si="1"/>
        <v>4.9260869565217389</v>
      </c>
      <c r="F18" s="8">
        <v>5</v>
      </c>
      <c r="G18" s="108">
        <f t="shared" si="0"/>
        <v>2</v>
      </c>
      <c r="H18" s="81"/>
    </row>
    <row r="19" spans="1:8" ht="31.9" customHeight="1" x14ac:dyDescent="0.25">
      <c r="A19" s="366" t="s">
        <v>404</v>
      </c>
      <c r="B19" s="14" t="s">
        <v>19</v>
      </c>
      <c r="C19" s="55">
        <v>1</v>
      </c>
      <c r="D19" s="16">
        <v>1883</v>
      </c>
      <c r="E19" s="220">
        <f t="shared" si="1"/>
        <v>1.0233695652173913</v>
      </c>
      <c r="F19" s="8">
        <v>1</v>
      </c>
      <c r="G19" s="15">
        <f t="shared" si="0"/>
        <v>0</v>
      </c>
    </row>
    <row r="20" spans="1:8" ht="31.9" customHeight="1" x14ac:dyDescent="0.25">
      <c r="A20" s="366"/>
      <c r="B20" s="17" t="s">
        <v>403</v>
      </c>
      <c r="C20" s="29">
        <v>1</v>
      </c>
      <c r="D20" s="13">
        <v>1953</v>
      </c>
      <c r="E20" s="220">
        <f t="shared" si="1"/>
        <v>1.0614130434782609</v>
      </c>
      <c r="F20" s="8">
        <v>1</v>
      </c>
      <c r="G20" s="15">
        <f t="shared" si="0"/>
        <v>0</v>
      </c>
    </row>
    <row r="21" spans="1:8" ht="31.9" customHeight="1" x14ac:dyDescent="0.25">
      <c r="A21" s="152" t="s">
        <v>100</v>
      </c>
      <c r="B21" s="179"/>
      <c r="C21" s="152">
        <f>SUM(C5:C20)</f>
        <v>24</v>
      </c>
      <c r="D21" s="175"/>
      <c r="E21" s="175"/>
      <c r="F21" s="175">
        <f>SUM(F5:F20)</f>
        <v>26</v>
      </c>
      <c r="G21" s="144">
        <f>F21-C21</f>
        <v>2</v>
      </c>
    </row>
    <row r="22" spans="1:8" x14ac:dyDescent="0.25">
      <c r="A22" s="97"/>
    </row>
    <row r="23" spans="1:8" x14ac:dyDescent="0.25">
      <c r="A23" s="97"/>
    </row>
  </sheetData>
  <mergeCells count="8">
    <mergeCell ref="A17:A18"/>
    <mergeCell ref="A19:A20"/>
    <mergeCell ref="A1:F1"/>
    <mergeCell ref="A6:A7"/>
    <mergeCell ref="A8:A9"/>
    <mergeCell ref="A10:A11"/>
    <mergeCell ref="A12:A13"/>
    <mergeCell ref="A14:A1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G24"/>
  <sheetViews>
    <sheetView topLeftCell="A7" zoomScale="140" zoomScaleNormal="140" workbookViewId="0">
      <selection activeCell="I5" sqref="I5"/>
    </sheetView>
  </sheetViews>
  <sheetFormatPr baseColWidth="10" defaultColWidth="11.42578125" defaultRowHeight="15.75" x14ac:dyDescent="0.25"/>
  <cols>
    <col min="1" max="1" width="32.85546875" style="72" customWidth="1"/>
    <col min="2" max="2" width="45.28515625" style="1" customWidth="1"/>
    <col min="3" max="3" width="21.28515625" style="1" customWidth="1"/>
    <col min="4" max="5" width="16.42578125" style="1" customWidth="1"/>
    <col min="6" max="6" width="15.85546875" style="1" customWidth="1"/>
    <col min="7" max="7" width="13" style="1" customWidth="1"/>
    <col min="8" max="16384" width="11.42578125" style="1"/>
  </cols>
  <sheetData>
    <row r="1" spans="1:7" ht="15.75" customHeight="1" x14ac:dyDescent="0.25">
      <c r="A1" s="388" t="s">
        <v>552</v>
      </c>
      <c r="B1" s="388"/>
      <c r="C1" s="388"/>
      <c r="D1" s="388"/>
      <c r="E1" s="388"/>
      <c r="F1" s="388"/>
      <c r="G1" s="253"/>
    </row>
    <row r="3" spans="1:7" x14ac:dyDescent="0.25">
      <c r="A3" s="97"/>
    </row>
    <row r="4" spans="1:7" ht="57.75" customHeight="1" x14ac:dyDescent="0.25">
      <c r="A4" s="56" t="s">
        <v>424</v>
      </c>
      <c r="B4" s="56" t="s">
        <v>423</v>
      </c>
      <c r="C4" s="56" t="s">
        <v>344</v>
      </c>
      <c r="D4" s="42" t="s">
        <v>94</v>
      </c>
      <c r="E4" s="42" t="s">
        <v>93</v>
      </c>
      <c r="F4" s="41" t="s">
        <v>92</v>
      </c>
      <c r="G4" s="21" t="s">
        <v>91</v>
      </c>
    </row>
    <row r="5" spans="1:7" ht="28.5" customHeight="1" x14ac:dyDescent="0.25">
      <c r="A5" s="109"/>
      <c r="B5" s="110" t="s">
        <v>458</v>
      </c>
      <c r="C5" s="258">
        <v>1</v>
      </c>
      <c r="D5" s="109"/>
      <c r="E5" s="109"/>
      <c r="F5" s="83">
        <v>1</v>
      </c>
      <c r="G5" s="108">
        <f>F5-C5</f>
        <v>0</v>
      </c>
    </row>
    <row r="6" spans="1:7" x14ac:dyDescent="0.25">
      <c r="A6" s="366" t="s">
        <v>431</v>
      </c>
      <c r="B6" s="259" t="s">
        <v>430</v>
      </c>
      <c r="C6" s="106">
        <v>1</v>
      </c>
      <c r="D6" s="106"/>
      <c r="E6" s="106"/>
      <c r="F6" s="83">
        <v>1</v>
      </c>
      <c r="G6" s="15">
        <f t="shared" ref="G6:G22" si="0">F6-C6</f>
        <v>0</v>
      </c>
    </row>
    <row r="7" spans="1:7" ht="27.75" customHeight="1" x14ac:dyDescent="0.25">
      <c r="A7" s="366"/>
      <c r="B7" s="259" t="s">
        <v>168</v>
      </c>
      <c r="C7" s="106">
        <v>0</v>
      </c>
      <c r="D7" s="106"/>
      <c r="E7" s="106"/>
      <c r="F7" s="83">
        <f t="shared" ref="F7:F17" si="1">D7/1840</f>
        <v>0</v>
      </c>
      <c r="G7" s="15">
        <f t="shared" si="0"/>
        <v>0</v>
      </c>
    </row>
    <row r="8" spans="1:7" ht="45.75" customHeight="1" x14ac:dyDescent="0.25">
      <c r="A8" s="387" t="s">
        <v>437</v>
      </c>
      <c r="B8" s="110" t="s">
        <v>436</v>
      </c>
      <c r="C8" s="258">
        <v>1</v>
      </c>
      <c r="D8" s="258"/>
      <c r="E8" s="258"/>
      <c r="F8" s="83">
        <v>1</v>
      </c>
      <c r="G8" s="108">
        <f t="shared" si="0"/>
        <v>0</v>
      </c>
    </row>
    <row r="9" spans="1:7" ht="63" customHeight="1" x14ac:dyDescent="0.25">
      <c r="A9" s="387"/>
      <c r="B9" s="110" t="s">
        <v>457</v>
      </c>
      <c r="C9" s="258">
        <v>1</v>
      </c>
      <c r="D9" s="258"/>
      <c r="E9" s="258"/>
      <c r="F9" s="83">
        <f t="shared" si="1"/>
        <v>0</v>
      </c>
      <c r="G9" s="108">
        <f t="shared" si="0"/>
        <v>-1</v>
      </c>
    </row>
    <row r="10" spans="1:7" ht="27.75" customHeight="1" x14ac:dyDescent="0.25">
      <c r="A10" s="394" t="s">
        <v>249</v>
      </c>
      <c r="B10" s="17" t="s">
        <v>150</v>
      </c>
      <c r="C10" s="106">
        <v>1</v>
      </c>
      <c r="D10" s="106">
        <v>1000</v>
      </c>
      <c r="E10" s="260">
        <f>D10/1840</f>
        <v>0.54347826086956519</v>
      </c>
      <c r="F10" s="83">
        <f t="shared" si="1"/>
        <v>0.54347826086956519</v>
      </c>
      <c r="G10" s="15">
        <f t="shared" si="0"/>
        <v>-0.45652173913043481</v>
      </c>
    </row>
    <row r="11" spans="1:7" ht="33" customHeight="1" x14ac:dyDescent="0.25">
      <c r="A11" s="394"/>
      <c r="B11" s="17" t="s">
        <v>528</v>
      </c>
      <c r="C11" s="106">
        <v>1</v>
      </c>
      <c r="D11" s="106">
        <v>1439</v>
      </c>
      <c r="E11" s="260">
        <f t="shared" ref="E11:E21" si="2">D11/1840</f>
        <v>0.7820652173913043</v>
      </c>
      <c r="F11" s="83">
        <f t="shared" si="1"/>
        <v>0.7820652173913043</v>
      </c>
      <c r="G11" s="15">
        <f t="shared" si="0"/>
        <v>-0.2179347826086957</v>
      </c>
    </row>
    <row r="12" spans="1:7" ht="33" customHeight="1" x14ac:dyDescent="0.25">
      <c r="A12" s="394"/>
      <c r="B12" s="17" t="s">
        <v>529</v>
      </c>
      <c r="C12" s="106">
        <v>1</v>
      </c>
      <c r="D12" s="106">
        <v>1408</v>
      </c>
      <c r="E12" s="260">
        <f t="shared" si="2"/>
        <v>0.76521739130434785</v>
      </c>
      <c r="F12" s="83">
        <f t="shared" si="1"/>
        <v>0.76521739130434785</v>
      </c>
      <c r="G12" s="15">
        <f t="shared" si="0"/>
        <v>-0.23478260869565215</v>
      </c>
    </row>
    <row r="13" spans="1:7" ht="41.25" customHeight="1" x14ac:dyDescent="0.25">
      <c r="A13" s="394"/>
      <c r="B13" s="17" t="s">
        <v>530</v>
      </c>
      <c r="C13" s="106">
        <v>1</v>
      </c>
      <c r="D13" s="106">
        <v>1873</v>
      </c>
      <c r="E13" s="260">
        <f t="shared" si="2"/>
        <v>1.0179347826086957</v>
      </c>
      <c r="F13" s="83">
        <f t="shared" si="1"/>
        <v>1.0179347826086957</v>
      </c>
      <c r="G13" s="15">
        <f t="shared" si="0"/>
        <v>1.7934782608695743E-2</v>
      </c>
    </row>
    <row r="14" spans="1:7" ht="33.75" customHeight="1" x14ac:dyDescent="0.25">
      <c r="A14" s="394"/>
      <c r="B14" s="17" t="s">
        <v>531</v>
      </c>
      <c r="C14" s="106">
        <v>1</v>
      </c>
      <c r="D14" s="106">
        <v>1238</v>
      </c>
      <c r="E14" s="260">
        <f t="shared" si="2"/>
        <v>0.67282608695652169</v>
      </c>
      <c r="F14" s="83">
        <f t="shared" si="1"/>
        <v>0.67282608695652169</v>
      </c>
      <c r="G14" s="15">
        <f t="shared" si="0"/>
        <v>-0.32717391304347831</v>
      </c>
    </row>
    <row r="15" spans="1:7" ht="23.25" customHeight="1" x14ac:dyDescent="0.25">
      <c r="A15" s="395" t="s">
        <v>409</v>
      </c>
      <c r="B15" s="110" t="s">
        <v>532</v>
      </c>
      <c r="C15" s="258">
        <v>1</v>
      </c>
      <c r="D15" s="258">
        <v>1912</v>
      </c>
      <c r="E15" s="261">
        <f t="shared" si="2"/>
        <v>1.0391304347826087</v>
      </c>
      <c r="F15" s="83">
        <f t="shared" si="1"/>
        <v>1.0391304347826087</v>
      </c>
      <c r="G15" s="108">
        <f t="shared" si="0"/>
        <v>3.9130434782608692E-2</v>
      </c>
    </row>
    <row r="16" spans="1:7" ht="31.5" x14ac:dyDescent="0.25">
      <c r="A16" s="395"/>
      <c r="B16" s="110" t="s">
        <v>533</v>
      </c>
      <c r="C16" s="233">
        <v>1</v>
      </c>
      <c r="D16" s="258">
        <v>2594</v>
      </c>
      <c r="E16" s="261">
        <f t="shared" si="2"/>
        <v>1.4097826086956522</v>
      </c>
      <c r="F16" s="83">
        <f t="shared" si="1"/>
        <v>1.4097826086956522</v>
      </c>
      <c r="G16" s="108">
        <f t="shared" si="0"/>
        <v>0.4097826086956522</v>
      </c>
    </row>
    <row r="17" spans="1:7" ht="61.5" customHeight="1" x14ac:dyDescent="0.25">
      <c r="A17" s="395"/>
      <c r="B17" s="110" t="s">
        <v>534</v>
      </c>
      <c r="C17" s="233">
        <v>2</v>
      </c>
      <c r="D17" s="233">
        <v>3810</v>
      </c>
      <c r="E17" s="261">
        <f t="shared" si="2"/>
        <v>2.0706521739130435</v>
      </c>
      <c r="F17" s="83">
        <f t="shared" si="1"/>
        <v>2.0706521739130435</v>
      </c>
      <c r="G17" s="108">
        <f t="shared" si="0"/>
        <v>7.0652173913043459E-2</v>
      </c>
    </row>
    <row r="18" spans="1:7" ht="23.25" customHeight="1" x14ac:dyDescent="0.25">
      <c r="A18" s="354" t="s">
        <v>249</v>
      </c>
      <c r="B18" s="17" t="s">
        <v>535</v>
      </c>
      <c r="C18" s="106">
        <v>2</v>
      </c>
      <c r="D18" s="106">
        <v>757</v>
      </c>
      <c r="E18" s="260">
        <f t="shared" si="2"/>
        <v>0.41141304347826085</v>
      </c>
      <c r="F18" s="83">
        <v>1</v>
      </c>
      <c r="G18" s="15">
        <f t="shared" si="0"/>
        <v>-1</v>
      </c>
    </row>
    <row r="19" spans="1:7" ht="24" customHeight="1" x14ac:dyDescent="0.25">
      <c r="A19" s="354"/>
      <c r="B19" s="17" t="s">
        <v>536</v>
      </c>
      <c r="C19" s="106">
        <v>1</v>
      </c>
      <c r="D19" s="106">
        <v>4446</v>
      </c>
      <c r="E19" s="260">
        <f t="shared" si="2"/>
        <v>2.4163043478260868</v>
      </c>
      <c r="F19" s="83">
        <f>D19/1840</f>
        <v>2.4163043478260868</v>
      </c>
      <c r="G19" s="15">
        <f t="shared" si="0"/>
        <v>1.4163043478260868</v>
      </c>
    </row>
    <row r="20" spans="1:7" ht="25.5" customHeight="1" x14ac:dyDescent="0.25">
      <c r="A20" s="393" t="s">
        <v>404</v>
      </c>
      <c r="B20" s="285" t="s">
        <v>482</v>
      </c>
      <c r="C20" s="286">
        <v>1</v>
      </c>
      <c r="D20" s="286">
        <v>3523</v>
      </c>
      <c r="E20" s="287">
        <f t="shared" si="2"/>
        <v>1.9146739130434782</v>
      </c>
      <c r="F20" s="337">
        <v>1</v>
      </c>
      <c r="G20" s="288">
        <f t="shared" si="0"/>
        <v>0</v>
      </c>
    </row>
    <row r="21" spans="1:7" ht="26.25" customHeight="1" x14ac:dyDescent="0.25">
      <c r="A21" s="393"/>
      <c r="B21" s="285" t="s">
        <v>537</v>
      </c>
      <c r="C21" s="286">
        <v>1</v>
      </c>
      <c r="D21" s="286">
        <v>2959</v>
      </c>
      <c r="E21" s="287">
        <f t="shared" si="2"/>
        <v>1.6081521739130435</v>
      </c>
      <c r="F21" s="337">
        <v>2</v>
      </c>
      <c r="G21" s="288">
        <f t="shared" si="0"/>
        <v>1</v>
      </c>
    </row>
    <row r="22" spans="1:7" ht="24.6" customHeight="1" x14ac:dyDescent="0.25">
      <c r="A22" s="152" t="s">
        <v>100</v>
      </c>
      <c r="B22" s="152"/>
      <c r="C22" s="145">
        <f>SUM(C5:C21)</f>
        <v>18</v>
      </c>
      <c r="D22" s="175"/>
      <c r="E22" s="175"/>
      <c r="F22" s="175">
        <f>SUM(F5:F21)</f>
        <v>17.717391304347824</v>
      </c>
      <c r="G22" s="144">
        <f t="shared" si="0"/>
        <v>-0.28260869565217561</v>
      </c>
    </row>
    <row r="23" spans="1:7" x14ac:dyDescent="0.25">
      <c r="A23" s="182"/>
      <c r="B23" s="19"/>
      <c r="C23" s="262"/>
      <c r="D23" s="19"/>
      <c r="E23" s="19"/>
      <c r="F23" s="19"/>
      <c r="G23" s="19"/>
    </row>
    <row r="24" spans="1:7" x14ac:dyDescent="0.25">
      <c r="A24" s="97"/>
    </row>
  </sheetData>
  <mergeCells count="7">
    <mergeCell ref="A20:A21"/>
    <mergeCell ref="A1:F1"/>
    <mergeCell ref="A6:A7"/>
    <mergeCell ref="A8:A9"/>
    <mergeCell ref="A10:A14"/>
    <mergeCell ref="A15:A17"/>
    <mergeCell ref="A18:A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2:H54"/>
  <sheetViews>
    <sheetView topLeftCell="A13" zoomScale="150" zoomScaleNormal="150" workbookViewId="0">
      <selection activeCell="C52" sqref="C52"/>
    </sheetView>
  </sheetViews>
  <sheetFormatPr baseColWidth="10" defaultColWidth="11.42578125" defaultRowHeight="15.75" x14ac:dyDescent="0.25"/>
  <cols>
    <col min="1" max="1" width="28.28515625" style="102" customWidth="1"/>
    <col min="2" max="2" width="40.5703125" style="1" customWidth="1"/>
    <col min="3" max="3" width="15" style="1" customWidth="1"/>
    <col min="4" max="4" width="19.85546875" style="1" customWidth="1"/>
    <col min="5" max="5" width="17.7109375" style="1" customWidth="1"/>
    <col min="6" max="6" width="15.28515625" style="72" customWidth="1"/>
    <col min="7" max="7" width="14.5703125" style="25" customWidth="1"/>
    <col min="8" max="8" width="14.140625" style="1" customWidth="1"/>
    <col min="9" max="16384" width="11.42578125" style="1"/>
  </cols>
  <sheetData>
    <row r="2" spans="1:8" x14ac:dyDescent="0.25">
      <c r="A2" s="365" t="s">
        <v>263</v>
      </c>
      <c r="B2" s="365"/>
      <c r="C2" s="365"/>
      <c r="D2" s="365"/>
      <c r="E2" s="365"/>
      <c r="F2" s="365"/>
      <c r="G2" s="365"/>
    </row>
    <row r="3" spans="1:8" x14ac:dyDescent="0.25">
      <c r="A3" s="211"/>
      <c r="B3" s="213"/>
      <c r="C3" s="213"/>
      <c r="D3" s="213"/>
      <c r="E3" s="213"/>
      <c r="F3" s="243"/>
      <c r="G3" s="213"/>
    </row>
    <row r="5" spans="1:8" ht="47.25" x14ac:dyDescent="0.25">
      <c r="A5" s="23" t="s">
        <v>98</v>
      </c>
      <c r="B5" s="22" t="s">
        <v>97</v>
      </c>
      <c r="C5" s="22" t="s">
        <v>96</v>
      </c>
      <c r="D5" s="22" t="s">
        <v>95</v>
      </c>
      <c r="E5" s="22" t="s">
        <v>94</v>
      </c>
      <c r="F5" s="56" t="s">
        <v>93</v>
      </c>
      <c r="G5" s="22" t="s">
        <v>92</v>
      </c>
      <c r="H5" s="21" t="s">
        <v>91</v>
      </c>
    </row>
    <row r="6" spans="1:8" ht="19.149999999999999" customHeight="1" x14ac:dyDescent="0.25">
      <c r="A6" s="366"/>
      <c r="B6" s="14" t="s">
        <v>262</v>
      </c>
      <c r="C6" s="55"/>
      <c r="D6" s="55">
        <v>1</v>
      </c>
      <c r="E6" s="54"/>
      <c r="F6" s="168"/>
      <c r="G6" s="53">
        <v>1</v>
      </c>
      <c r="H6" s="16">
        <f>G6-D6</f>
        <v>0</v>
      </c>
    </row>
    <row r="7" spans="1:8" ht="22.15" customHeight="1" x14ac:dyDescent="0.25">
      <c r="A7" s="366"/>
      <c r="B7" s="17" t="s">
        <v>261</v>
      </c>
      <c r="C7" s="29"/>
      <c r="D7" s="29">
        <v>3</v>
      </c>
      <c r="E7" s="28"/>
      <c r="F7" s="169"/>
      <c r="G7" s="50">
        <v>3</v>
      </c>
      <c r="H7" s="16">
        <f t="shared" ref="H7:H52" si="0">G7-D7</f>
        <v>0</v>
      </c>
    </row>
    <row r="8" spans="1:8" ht="31.5" x14ac:dyDescent="0.25">
      <c r="A8" s="367" t="s">
        <v>88</v>
      </c>
      <c r="B8" s="9" t="s">
        <v>260</v>
      </c>
      <c r="C8" s="52"/>
      <c r="D8" s="52">
        <v>1</v>
      </c>
      <c r="E8" s="51"/>
      <c r="F8" s="170"/>
      <c r="G8" s="53">
        <v>1</v>
      </c>
      <c r="H8" s="7">
        <f t="shared" si="0"/>
        <v>0</v>
      </c>
    </row>
    <row r="9" spans="1:8" x14ac:dyDescent="0.25">
      <c r="A9" s="368"/>
      <c r="B9" s="9" t="s">
        <v>259</v>
      </c>
      <c r="C9" s="52"/>
      <c r="D9" s="52">
        <v>2</v>
      </c>
      <c r="E9" s="51"/>
      <c r="F9" s="170"/>
      <c r="G9" s="50">
        <v>1</v>
      </c>
      <c r="H9" s="7">
        <f t="shared" si="0"/>
        <v>-1</v>
      </c>
    </row>
    <row r="10" spans="1:8" x14ac:dyDescent="0.25">
      <c r="A10" s="369" t="s">
        <v>85</v>
      </c>
      <c r="B10" s="14" t="s">
        <v>258</v>
      </c>
      <c r="C10" s="55"/>
      <c r="D10" s="55">
        <v>1</v>
      </c>
      <c r="E10" s="54"/>
      <c r="F10" s="168"/>
      <c r="G10" s="53">
        <v>1</v>
      </c>
      <c r="H10" s="16">
        <f t="shared" si="0"/>
        <v>0</v>
      </c>
    </row>
    <row r="11" spans="1:8" x14ac:dyDescent="0.25">
      <c r="A11" s="370"/>
      <c r="B11" s="17" t="s">
        <v>168</v>
      </c>
      <c r="C11" s="29"/>
      <c r="D11" s="29">
        <v>4</v>
      </c>
      <c r="E11" s="28"/>
      <c r="F11" s="169"/>
      <c r="G11" s="50">
        <v>2</v>
      </c>
      <c r="H11" s="16">
        <f t="shared" si="0"/>
        <v>-2</v>
      </c>
    </row>
    <row r="12" spans="1:8" x14ac:dyDescent="0.25">
      <c r="A12" s="367" t="s">
        <v>3</v>
      </c>
      <c r="B12" s="9" t="s">
        <v>208</v>
      </c>
      <c r="C12" s="52"/>
      <c r="D12" s="52">
        <v>1</v>
      </c>
      <c r="E12" s="51"/>
      <c r="F12" s="170"/>
      <c r="G12" s="53">
        <v>1</v>
      </c>
      <c r="H12" s="7">
        <f>G12-D12</f>
        <v>0</v>
      </c>
    </row>
    <row r="13" spans="1:8" x14ac:dyDescent="0.25">
      <c r="A13" s="368"/>
      <c r="B13" s="9" t="s">
        <v>102</v>
      </c>
      <c r="C13" s="52"/>
      <c r="D13" s="52">
        <v>1</v>
      </c>
      <c r="E13" s="51"/>
      <c r="F13" s="170"/>
      <c r="G13" s="50">
        <v>1</v>
      </c>
      <c r="H13" s="7">
        <f>G13-D13</f>
        <v>0</v>
      </c>
    </row>
    <row r="14" spans="1:8" ht="45" customHeight="1" x14ac:dyDescent="0.25">
      <c r="A14" s="367" t="s">
        <v>257</v>
      </c>
      <c r="B14" s="9" t="s">
        <v>256</v>
      </c>
      <c r="C14" s="52"/>
      <c r="D14" s="52">
        <v>1</v>
      </c>
      <c r="E14" s="51"/>
      <c r="F14" s="170"/>
      <c r="G14" s="53">
        <v>1</v>
      </c>
      <c r="H14" s="7">
        <f t="shared" si="0"/>
        <v>0</v>
      </c>
    </row>
    <row r="15" spans="1:8" ht="31.5" x14ac:dyDescent="0.25">
      <c r="A15" s="371"/>
      <c r="B15" s="9" t="s">
        <v>255</v>
      </c>
      <c r="C15" s="52"/>
      <c r="D15" s="52">
        <v>1</v>
      </c>
      <c r="E15" s="51"/>
      <c r="F15" s="170"/>
      <c r="G15" s="50">
        <v>1</v>
      </c>
      <c r="H15" s="7">
        <f t="shared" si="0"/>
        <v>0</v>
      </c>
    </row>
    <row r="16" spans="1:8" ht="31.5" x14ac:dyDescent="0.25">
      <c r="A16" s="368"/>
      <c r="B16" s="9" t="s">
        <v>254</v>
      </c>
      <c r="C16" s="52"/>
      <c r="D16" s="52">
        <v>1</v>
      </c>
      <c r="E16" s="51"/>
      <c r="F16" s="170"/>
      <c r="G16" s="53">
        <v>0</v>
      </c>
      <c r="H16" s="7">
        <f t="shared" si="0"/>
        <v>-1</v>
      </c>
    </row>
    <row r="17" spans="1:8" ht="45" customHeight="1" x14ac:dyDescent="0.25">
      <c r="A17" s="357" t="s">
        <v>253</v>
      </c>
      <c r="B17" s="17" t="s">
        <v>252</v>
      </c>
      <c r="C17" s="29"/>
      <c r="D17" s="29">
        <v>1</v>
      </c>
      <c r="E17" s="28"/>
      <c r="F17" s="169"/>
      <c r="G17" s="50">
        <v>1</v>
      </c>
      <c r="H17" s="16">
        <f t="shared" si="0"/>
        <v>0</v>
      </c>
    </row>
    <row r="18" spans="1:8" ht="31.5" x14ac:dyDescent="0.25">
      <c r="A18" s="358"/>
      <c r="B18" s="14" t="s">
        <v>251</v>
      </c>
      <c r="C18" s="55"/>
      <c r="D18" s="55">
        <v>1</v>
      </c>
      <c r="E18" s="54">
        <v>1862</v>
      </c>
      <c r="F18" s="228">
        <v>1</v>
      </c>
      <c r="G18" s="53">
        <v>1</v>
      </c>
      <c r="H18" s="16">
        <f t="shared" si="0"/>
        <v>0</v>
      </c>
    </row>
    <row r="19" spans="1:8" x14ac:dyDescent="0.25">
      <c r="A19" s="359"/>
      <c r="B19" s="17" t="s">
        <v>250</v>
      </c>
      <c r="C19" s="29"/>
      <c r="D19" s="29">
        <v>1</v>
      </c>
      <c r="E19" s="28">
        <v>1873</v>
      </c>
      <c r="F19" s="229">
        <v>1</v>
      </c>
      <c r="G19" s="50">
        <v>1</v>
      </c>
      <c r="H19" s="16">
        <f t="shared" si="0"/>
        <v>0</v>
      </c>
    </row>
    <row r="20" spans="1:8" ht="31.5" x14ac:dyDescent="0.25">
      <c r="A20" s="360" t="s">
        <v>83</v>
      </c>
      <c r="B20" s="285" t="s">
        <v>224</v>
      </c>
      <c r="C20" s="304"/>
      <c r="D20" s="304">
        <v>1</v>
      </c>
      <c r="E20" s="305">
        <v>2375</v>
      </c>
      <c r="F20" s="332">
        <f>E20/1840</f>
        <v>1.2907608695652173</v>
      </c>
      <c r="G20" s="50">
        <v>1</v>
      </c>
      <c r="H20" s="162">
        <f>G20-D20</f>
        <v>0</v>
      </c>
    </row>
    <row r="21" spans="1:8" x14ac:dyDescent="0.25">
      <c r="A21" s="361"/>
      <c r="B21" s="285" t="s">
        <v>223</v>
      </c>
      <c r="C21" s="304"/>
      <c r="D21" s="304">
        <v>1</v>
      </c>
      <c r="E21" s="305">
        <v>4225</v>
      </c>
      <c r="F21" s="332">
        <f>E21/1840</f>
        <v>2.2961956521739131</v>
      </c>
      <c r="G21" s="53">
        <v>1</v>
      </c>
      <c r="H21" s="162">
        <f>G21-D21</f>
        <v>0</v>
      </c>
    </row>
    <row r="22" spans="1:8" ht="30" customHeight="1" x14ac:dyDescent="0.25">
      <c r="A22" s="357" t="s">
        <v>249</v>
      </c>
      <c r="B22" s="17" t="s">
        <v>248</v>
      </c>
      <c r="C22" s="29"/>
      <c r="D22" s="29">
        <v>1</v>
      </c>
      <c r="E22" s="28">
        <v>6859</v>
      </c>
      <c r="F22" s="229">
        <f t="shared" ref="F22:F51" si="1">E22/1840</f>
        <v>3.7277173913043478</v>
      </c>
      <c r="G22" s="53">
        <v>1</v>
      </c>
      <c r="H22" s="16">
        <f t="shared" si="0"/>
        <v>0</v>
      </c>
    </row>
    <row r="23" spans="1:8" x14ac:dyDescent="0.25">
      <c r="A23" s="359"/>
      <c r="B23" s="17" t="s">
        <v>247</v>
      </c>
      <c r="C23" s="29"/>
      <c r="D23" s="29">
        <v>6</v>
      </c>
      <c r="E23" s="28">
        <v>17598</v>
      </c>
      <c r="F23" s="229">
        <f t="shared" si="1"/>
        <v>9.5641304347826086</v>
      </c>
      <c r="G23" s="50">
        <v>13</v>
      </c>
      <c r="H23" s="16">
        <f t="shared" si="0"/>
        <v>7</v>
      </c>
    </row>
    <row r="24" spans="1:8" x14ac:dyDescent="0.25">
      <c r="A24" s="362" t="s">
        <v>246</v>
      </c>
      <c r="B24" s="333" t="s">
        <v>245</v>
      </c>
      <c r="C24" s="311"/>
      <c r="D24" s="311">
        <v>1</v>
      </c>
      <c r="E24" s="334">
        <v>2054</v>
      </c>
      <c r="F24" s="335">
        <f t="shared" si="1"/>
        <v>1.116304347826087</v>
      </c>
      <c r="G24" s="53">
        <v>1</v>
      </c>
      <c r="H24" s="162">
        <f t="shared" si="0"/>
        <v>0</v>
      </c>
    </row>
    <row r="25" spans="1:8" ht="31.5" x14ac:dyDescent="0.25">
      <c r="A25" s="364"/>
      <c r="B25" s="285" t="s">
        <v>244</v>
      </c>
      <c r="C25" s="304"/>
      <c r="D25" s="304">
        <v>2</v>
      </c>
      <c r="E25" s="305">
        <f>1852*2</f>
        <v>3704</v>
      </c>
      <c r="F25" s="332">
        <f t="shared" si="1"/>
        <v>2.0130434782608697</v>
      </c>
      <c r="G25" s="50">
        <v>2</v>
      </c>
      <c r="H25" s="162">
        <f t="shared" si="0"/>
        <v>0</v>
      </c>
    </row>
    <row r="26" spans="1:8" ht="33" customHeight="1" x14ac:dyDescent="0.25">
      <c r="A26" s="357" t="s">
        <v>243</v>
      </c>
      <c r="B26" s="17" t="s">
        <v>242</v>
      </c>
      <c r="C26" s="29"/>
      <c r="D26" s="29">
        <v>1</v>
      </c>
      <c r="E26" s="28">
        <v>2346</v>
      </c>
      <c r="F26" s="229">
        <f t="shared" si="1"/>
        <v>1.2749999999999999</v>
      </c>
      <c r="G26" s="50">
        <v>1</v>
      </c>
      <c r="H26" s="16">
        <f t="shared" si="0"/>
        <v>0</v>
      </c>
    </row>
    <row r="27" spans="1:8" ht="31.5" x14ac:dyDescent="0.25">
      <c r="A27" s="359"/>
      <c r="B27" s="17" t="s">
        <v>241</v>
      </c>
      <c r="C27" s="29"/>
      <c r="D27" s="29">
        <v>5</v>
      </c>
      <c r="E27" s="28">
        <f>2335+2486+1705+2335</f>
        <v>8861</v>
      </c>
      <c r="F27" s="229">
        <f t="shared" si="1"/>
        <v>4.8157608695652172</v>
      </c>
      <c r="G27" s="50">
        <v>5</v>
      </c>
      <c r="H27" s="16">
        <f t="shared" si="0"/>
        <v>0</v>
      </c>
    </row>
    <row r="28" spans="1:8" ht="45" customHeight="1" x14ac:dyDescent="0.25">
      <c r="A28" s="362" t="s">
        <v>240</v>
      </c>
      <c r="B28" s="333" t="s">
        <v>239</v>
      </c>
      <c r="C28" s="311"/>
      <c r="D28" s="311">
        <v>1</v>
      </c>
      <c r="E28" s="334">
        <v>1700</v>
      </c>
      <c r="F28" s="335">
        <f t="shared" si="1"/>
        <v>0.92391304347826086</v>
      </c>
      <c r="G28" s="53">
        <v>1</v>
      </c>
      <c r="H28" s="162">
        <f t="shared" si="0"/>
        <v>0</v>
      </c>
    </row>
    <row r="29" spans="1:8" ht="31.5" x14ac:dyDescent="0.25">
      <c r="A29" s="363"/>
      <c r="B29" s="285" t="s">
        <v>238</v>
      </c>
      <c r="C29" s="304"/>
      <c r="D29" s="304">
        <v>3</v>
      </c>
      <c r="E29" s="305">
        <f>1604+1604</f>
        <v>3208</v>
      </c>
      <c r="F29" s="332">
        <f t="shared" si="1"/>
        <v>1.7434782608695651</v>
      </c>
      <c r="G29" s="50">
        <v>2</v>
      </c>
      <c r="H29" s="162">
        <f t="shared" si="0"/>
        <v>-1</v>
      </c>
    </row>
    <row r="30" spans="1:8" x14ac:dyDescent="0.25">
      <c r="A30" s="363"/>
      <c r="B30" s="333" t="s">
        <v>237</v>
      </c>
      <c r="C30" s="311"/>
      <c r="D30" s="311">
        <v>3</v>
      </c>
      <c r="E30" s="334">
        <f>1604+1604+1604</f>
        <v>4812</v>
      </c>
      <c r="F30" s="335">
        <f t="shared" si="1"/>
        <v>2.6152173913043479</v>
      </c>
      <c r="G30" s="53">
        <v>3</v>
      </c>
      <c r="H30" s="162">
        <f t="shared" si="0"/>
        <v>0</v>
      </c>
    </row>
    <row r="31" spans="1:8" x14ac:dyDescent="0.25">
      <c r="A31" s="363"/>
      <c r="B31" s="285" t="s">
        <v>236</v>
      </c>
      <c r="C31" s="304"/>
      <c r="D31" s="304">
        <v>3</v>
      </c>
      <c r="E31" s="305">
        <f>1604+1604</f>
        <v>3208</v>
      </c>
      <c r="F31" s="332">
        <f t="shared" si="1"/>
        <v>1.7434782608695651</v>
      </c>
      <c r="G31" s="50">
        <v>2</v>
      </c>
      <c r="H31" s="162">
        <f t="shared" si="0"/>
        <v>-1</v>
      </c>
    </row>
    <row r="32" spans="1:8" ht="31.5" x14ac:dyDescent="0.25">
      <c r="A32" s="363"/>
      <c r="B32" s="333" t="s">
        <v>235</v>
      </c>
      <c r="C32" s="311"/>
      <c r="D32" s="311">
        <v>3</v>
      </c>
      <c r="E32" s="334">
        <f>1604+1604+1604</f>
        <v>4812</v>
      </c>
      <c r="F32" s="335">
        <f t="shared" si="1"/>
        <v>2.6152173913043479</v>
      </c>
      <c r="G32" s="53">
        <v>3</v>
      </c>
      <c r="H32" s="162">
        <f t="shared" si="0"/>
        <v>0</v>
      </c>
    </row>
    <row r="33" spans="1:8" ht="31.5" x14ac:dyDescent="0.25">
      <c r="A33" s="363"/>
      <c r="B33" s="285" t="s">
        <v>234</v>
      </c>
      <c r="C33" s="304"/>
      <c r="D33" s="304">
        <v>2</v>
      </c>
      <c r="E33" s="305">
        <f>1604+1604</f>
        <v>3208</v>
      </c>
      <c r="F33" s="332">
        <f t="shared" si="1"/>
        <v>1.7434782608695651</v>
      </c>
      <c r="G33" s="50">
        <v>2</v>
      </c>
      <c r="H33" s="162">
        <f t="shared" si="0"/>
        <v>0</v>
      </c>
    </row>
    <row r="34" spans="1:8" x14ac:dyDescent="0.25">
      <c r="A34" s="363"/>
      <c r="B34" s="333" t="s">
        <v>233</v>
      </c>
      <c r="C34" s="311"/>
      <c r="D34" s="311">
        <v>6</v>
      </c>
      <c r="E34" s="334">
        <f>1604*6</f>
        <v>9624</v>
      </c>
      <c r="F34" s="335">
        <f t="shared" si="1"/>
        <v>5.2304347826086959</v>
      </c>
      <c r="G34" s="53">
        <v>5</v>
      </c>
      <c r="H34" s="162">
        <f t="shared" si="0"/>
        <v>-1</v>
      </c>
    </row>
    <row r="35" spans="1:8" x14ac:dyDescent="0.25">
      <c r="A35" s="363"/>
      <c r="B35" s="285" t="s">
        <v>232</v>
      </c>
      <c r="C35" s="304"/>
      <c r="D35" s="304">
        <v>4</v>
      </c>
      <c r="E35" s="305">
        <f>1760*4</f>
        <v>7040</v>
      </c>
      <c r="F35" s="332">
        <f t="shared" si="1"/>
        <v>3.8260869565217392</v>
      </c>
      <c r="G35" s="50">
        <v>4</v>
      </c>
      <c r="H35" s="162">
        <f t="shared" si="0"/>
        <v>0</v>
      </c>
    </row>
    <row r="36" spans="1:8" ht="31.5" x14ac:dyDescent="0.25">
      <c r="A36" s="364"/>
      <c r="B36" s="333" t="s">
        <v>231</v>
      </c>
      <c r="C36" s="311"/>
      <c r="D36" s="311">
        <v>5</v>
      </c>
      <c r="E36" s="334">
        <f>1955*5</f>
        <v>9775</v>
      </c>
      <c r="F36" s="335">
        <f t="shared" si="1"/>
        <v>5.3125</v>
      </c>
      <c r="G36" s="53">
        <v>5</v>
      </c>
      <c r="H36" s="162">
        <f t="shared" si="0"/>
        <v>0</v>
      </c>
    </row>
    <row r="37" spans="1:8" x14ac:dyDescent="0.25">
      <c r="A37" s="357" t="s">
        <v>230</v>
      </c>
      <c r="B37" s="17" t="s">
        <v>229</v>
      </c>
      <c r="C37" s="29"/>
      <c r="D37" s="29">
        <v>1</v>
      </c>
      <c r="E37" s="28">
        <v>2502</v>
      </c>
      <c r="F37" s="229">
        <f t="shared" si="1"/>
        <v>1.3597826086956522</v>
      </c>
      <c r="G37" s="50">
        <v>1</v>
      </c>
      <c r="H37" s="16">
        <f t="shared" si="0"/>
        <v>0</v>
      </c>
    </row>
    <row r="38" spans="1:8" x14ac:dyDescent="0.25">
      <c r="A38" s="359"/>
      <c r="B38" s="17" t="s">
        <v>228</v>
      </c>
      <c r="C38" s="29"/>
      <c r="D38" s="29">
        <v>4</v>
      </c>
      <c r="E38" s="28">
        <v>11710</v>
      </c>
      <c r="F38" s="229">
        <f t="shared" si="1"/>
        <v>6.3641304347826084</v>
      </c>
      <c r="G38" s="50">
        <v>6</v>
      </c>
      <c r="H38" s="16">
        <f t="shared" si="0"/>
        <v>2</v>
      </c>
    </row>
    <row r="39" spans="1:8" x14ac:dyDescent="0.25">
      <c r="A39" s="360" t="s">
        <v>227</v>
      </c>
      <c r="B39" s="285" t="s">
        <v>226</v>
      </c>
      <c r="C39" s="304"/>
      <c r="D39" s="304">
        <v>1</v>
      </c>
      <c r="E39" s="305">
        <v>1086</v>
      </c>
      <c r="F39" s="332">
        <f t="shared" si="1"/>
        <v>0.5902173913043478</v>
      </c>
      <c r="G39" s="50">
        <v>1</v>
      </c>
      <c r="H39" s="162">
        <f t="shared" si="0"/>
        <v>0</v>
      </c>
    </row>
    <row r="40" spans="1:8" ht="31.5" x14ac:dyDescent="0.25">
      <c r="A40" s="361"/>
      <c r="B40" s="333" t="s">
        <v>225</v>
      </c>
      <c r="C40" s="311"/>
      <c r="D40" s="311">
        <v>4</v>
      </c>
      <c r="E40" s="334">
        <v>7258</v>
      </c>
      <c r="F40" s="335">
        <f t="shared" si="1"/>
        <v>3.9445652173913044</v>
      </c>
      <c r="G40" s="53">
        <v>4</v>
      </c>
      <c r="H40" s="162">
        <f t="shared" si="0"/>
        <v>0</v>
      </c>
    </row>
    <row r="41" spans="1:8" ht="30" customHeight="1" x14ac:dyDescent="0.25">
      <c r="A41" s="357" t="s">
        <v>222</v>
      </c>
      <c r="B41" s="17" t="s">
        <v>221</v>
      </c>
      <c r="C41" s="29"/>
      <c r="D41" s="29">
        <v>1</v>
      </c>
      <c r="E41" s="28">
        <v>4067</v>
      </c>
      <c r="F41" s="229">
        <f t="shared" si="1"/>
        <v>2.2103260869565218</v>
      </c>
      <c r="G41" s="50">
        <v>1</v>
      </c>
      <c r="H41" s="16">
        <f t="shared" si="0"/>
        <v>0</v>
      </c>
    </row>
    <row r="42" spans="1:8" x14ac:dyDescent="0.25">
      <c r="A42" s="359"/>
      <c r="B42" s="17" t="s">
        <v>220</v>
      </c>
      <c r="C42" s="29"/>
      <c r="D42" s="29">
        <v>1</v>
      </c>
      <c r="E42" s="28">
        <v>4037</v>
      </c>
      <c r="F42" s="229">
        <f t="shared" si="1"/>
        <v>2.1940217391304349</v>
      </c>
      <c r="G42" s="50">
        <v>3</v>
      </c>
      <c r="H42" s="16">
        <f t="shared" si="0"/>
        <v>2</v>
      </c>
    </row>
    <row r="43" spans="1:8" x14ac:dyDescent="0.25">
      <c r="A43" s="360" t="s">
        <v>67</v>
      </c>
      <c r="B43" s="285" t="s">
        <v>219</v>
      </c>
      <c r="C43" s="304"/>
      <c r="D43" s="304">
        <v>1</v>
      </c>
      <c r="E43" s="305">
        <v>1025</v>
      </c>
      <c r="F43" s="332">
        <f t="shared" si="1"/>
        <v>0.55706521739130432</v>
      </c>
      <c r="G43" s="50">
        <v>1</v>
      </c>
      <c r="H43" s="162">
        <f t="shared" si="0"/>
        <v>0</v>
      </c>
    </row>
    <row r="44" spans="1:8" x14ac:dyDescent="0.25">
      <c r="A44" s="361"/>
      <c r="B44" s="285" t="s">
        <v>65</v>
      </c>
      <c r="C44" s="304"/>
      <c r="D44" s="304">
        <v>1</v>
      </c>
      <c r="E44" s="305">
        <v>1086</v>
      </c>
      <c r="F44" s="332">
        <f t="shared" si="1"/>
        <v>0.5902173913043478</v>
      </c>
      <c r="G44" s="53">
        <v>1</v>
      </c>
      <c r="H44" s="162">
        <f t="shared" si="0"/>
        <v>0</v>
      </c>
    </row>
    <row r="45" spans="1:8" ht="30" customHeight="1" x14ac:dyDescent="0.25">
      <c r="A45" s="357" t="s">
        <v>218</v>
      </c>
      <c r="B45" s="17" t="s">
        <v>217</v>
      </c>
      <c r="C45" s="29"/>
      <c r="D45" s="29">
        <v>1</v>
      </c>
      <c r="E45" s="28">
        <v>1305</v>
      </c>
      <c r="F45" s="229">
        <f t="shared" si="1"/>
        <v>0.70923913043478259</v>
      </c>
      <c r="G45" s="50">
        <v>1</v>
      </c>
      <c r="H45" s="16">
        <f t="shared" si="0"/>
        <v>0</v>
      </c>
    </row>
    <row r="46" spans="1:8" x14ac:dyDescent="0.25">
      <c r="A46" s="359"/>
      <c r="B46" s="17" t="s">
        <v>216</v>
      </c>
      <c r="C46" s="29"/>
      <c r="D46" s="29">
        <v>2</v>
      </c>
      <c r="E46" s="28">
        <f>1305+1502</f>
        <v>2807</v>
      </c>
      <c r="F46" s="229">
        <f t="shared" si="1"/>
        <v>1.5255434782608697</v>
      </c>
      <c r="G46" s="50">
        <v>2</v>
      </c>
      <c r="H46" s="16">
        <f t="shared" si="0"/>
        <v>0</v>
      </c>
    </row>
    <row r="47" spans="1:8" ht="45" customHeight="1" x14ac:dyDescent="0.25">
      <c r="A47" s="360" t="s">
        <v>215</v>
      </c>
      <c r="B47" s="285" t="s">
        <v>214</v>
      </c>
      <c r="C47" s="304"/>
      <c r="D47" s="304">
        <v>1</v>
      </c>
      <c r="E47" s="305">
        <v>1762</v>
      </c>
      <c r="F47" s="332">
        <f t="shared" si="1"/>
        <v>0.95760869565217388</v>
      </c>
      <c r="G47" s="50">
        <v>1</v>
      </c>
      <c r="H47" s="162">
        <f t="shared" si="0"/>
        <v>0</v>
      </c>
    </row>
    <row r="48" spans="1:8" ht="31.5" x14ac:dyDescent="0.25">
      <c r="A48" s="361"/>
      <c r="B48" s="285" t="s">
        <v>213</v>
      </c>
      <c r="C48" s="304"/>
      <c r="D48" s="304">
        <v>2</v>
      </c>
      <c r="E48" s="305">
        <v>1025</v>
      </c>
      <c r="F48" s="332">
        <f t="shared" si="1"/>
        <v>0.55706521739130432</v>
      </c>
      <c r="G48" s="53">
        <v>1</v>
      </c>
      <c r="H48" s="162">
        <f t="shared" si="0"/>
        <v>-1</v>
      </c>
    </row>
    <row r="49" spans="1:8" ht="60" customHeight="1" x14ac:dyDescent="0.25">
      <c r="A49" s="357" t="s">
        <v>212</v>
      </c>
      <c r="B49" s="17" t="s">
        <v>211</v>
      </c>
      <c r="C49" s="29"/>
      <c r="D49" s="29">
        <v>1</v>
      </c>
      <c r="E49" s="28">
        <v>2305</v>
      </c>
      <c r="F49" s="229">
        <f t="shared" si="1"/>
        <v>1.2527173913043479</v>
      </c>
      <c r="G49" s="50">
        <v>1</v>
      </c>
      <c r="H49" s="16">
        <f t="shared" si="0"/>
        <v>0</v>
      </c>
    </row>
    <row r="50" spans="1:8" ht="31.5" x14ac:dyDescent="0.25">
      <c r="A50" s="358"/>
      <c r="B50" s="17" t="s">
        <v>210</v>
      </c>
      <c r="C50" s="29"/>
      <c r="D50" s="29">
        <v>3</v>
      </c>
      <c r="E50" s="28">
        <f>2088*3</f>
        <v>6264</v>
      </c>
      <c r="F50" s="229">
        <f t="shared" si="1"/>
        <v>3.4043478260869566</v>
      </c>
      <c r="G50" s="50">
        <v>3</v>
      </c>
      <c r="H50" s="16">
        <f t="shared" si="0"/>
        <v>0</v>
      </c>
    </row>
    <row r="51" spans="1:8" ht="31.5" x14ac:dyDescent="0.25">
      <c r="A51" s="359"/>
      <c r="B51" s="17" t="s">
        <v>209</v>
      </c>
      <c r="C51" s="29"/>
      <c r="D51" s="29">
        <v>6</v>
      </c>
      <c r="E51" s="28">
        <v>20463</v>
      </c>
      <c r="F51" s="229">
        <f t="shared" si="1"/>
        <v>11.121195652173913</v>
      </c>
      <c r="G51" s="50">
        <v>11</v>
      </c>
      <c r="H51" s="16">
        <f t="shared" si="0"/>
        <v>5</v>
      </c>
    </row>
    <row r="52" spans="1:8" ht="31.9" customHeight="1" x14ac:dyDescent="0.25">
      <c r="A52" s="171" t="s">
        <v>100</v>
      </c>
      <c r="B52" s="151"/>
      <c r="C52" s="151">
        <v>97</v>
      </c>
      <c r="D52" s="151">
        <f>SUM(D6:D51)</f>
        <v>98</v>
      </c>
      <c r="E52" s="151"/>
      <c r="F52" s="172">
        <f>SUM(F8:F51)</f>
        <v>91.19076086956521</v>
      </c>
      <c r="G52" s="151">
        <f>SUM(G6:G51)</f>
        <v>106</v>
      </c>
      <c r="H52" s="145">
        <f t="shared" si="0"/>
        <v>8</v>
      </c>
    </row>
    <row r="53" spans="1:8" x14ac:dyDescent="0.25">
      <c r="A53" s="149"/>
    </row>
    <row r="54" spans="1:8" x14ac:dyDescent="0.25">
      <c r="A54" s="149"/>
    </row>
  </sheetData>
  <mergeCells count="19">
    <mergeCell ref="A14:A16"/>
    <mergeCell ref="A17:A19"/>
    <mergeCell ref="A22:A23"/>
    <mergeCell ref="A24:A25"/>
    <mergeCell ref="A26:A27"/>
    <mergeCell ref="A2:G2"/>
    <mergeCell ref="A6:A7"/>
    <mergeCell ref="A8:A9"/>
    <mergeCell ref="A10:A11"/>
    <mergeCell ref="A12:A13"/>
    <mergeCell ref="A49:A51"/>
    <mergeCell ref="A39:A40"/>
    <mergeCell ref="A20:A21"/>
    <mergeCell ref="A41:A42"/>
    <mergeCell ref="A43:A44"/>
    <mergeCell ref="A45:A46"/>
    <mergeCell ref="A47:A48"/>
    <mergeCell ref="A37:A38"/>
    <mergeCell ref="A28:A36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19"/>
  <sheetViews>
    <sheetView topLeftCell="B11" zoomScale="140" zoomScaleNormal="140" workbookViewId="0">
      <selection activeCell="J21" sqref="J21"/>
    </sheetView>
  </sheetViews>
  <sheetFormatPr baseColWidth="10" defaultColWidth="11.42578125" defaultRowHeight="15" x14ac:dyDescent="0.25"/>
  <cols>
    <col min="1" max="1" width="35.28515625" style="257" customWidth="1"/>
    <col min="2" max="2" width="32.5703125" style="244" customWidth="1"/>
    <col min="3" max="3" width="17.42578125" style="244" customWidth="1"/>
    <col min="4" max="5" width="14.28515625" style="244" customWidth="1"/>
    <col min="6" max="6" width="19" style="244" customWidth="1"/>
    <col min="7" max="7" width="11.42578125" style="244"/>
    <col min="8" max="8" width="14.28515625" style="244" customWidth="1"/>
    <col min="9" max="16384" width="11.42578125" style="244"/>
  </cols>
  <sheetData>
    <row r="1" spans="1:8" ht="15.75" customHeight="1" x14ac:dyDescent="0.25">
      <c r="A1" s="388" t="s">
        <v>463</v>
      </c>
      <c r="B1" s="388"/>
      <c r="C1" s="388"/>
      <c r="D1" s="388"/>
      <c r="E1" s="388"/>
      <c r="F1" s="388"/>
      <c r="G1" s="254"/>
    </row>
    <row r="3" spans="1:8" s="255" customFormat="1" ht="76.5" customHeight="1" x14ac:dyDescent="0.25">
      <c r="A3" s="22" t="s">
        <v>424</v>
      </c>
      <c r="B3" s="22" t="s">
        <v>423</v>
      </c>
      <c r="C3" s="22" t="s">
        <v>344</v>
      </c>
      <c r="D3" s="42" t="s">
        <v>94</v>
      </c>
      <c r="E3" s="42" t="s">
        <v>93</v>
      </c>
      <c r="F3" s="41" t="s">
        <v>92</v>
      </c>
      <c r="G3" s="21" t="s">
        <v>91</v>
      </c>
    </row>
    <row r="4" spans="1:8" ht="46.15" customHeight="1" x14ac:dyDescent="0.25">
      <c r="A4" s="216"/>
      <c r="B4" s="110" t="s">
        <v>458</v>
      </c>
      <c r="C4" s="109">
        <v>1</v>
      </c>
      <c r="D4" s="112"/>
      <c r="E4" s="112"/>
      <c r="F4" s="83">
        <v>1</v>
      </c>
      <c r="G4" s="89">
        <f>F4-C4</f>
        <v>0</v>
      </c>
    </row>
    <row r="5" spans="1:8" ht="39.6" customHeight="1" x14ac:dyDescent="0.25">
      <c r="A5" s="366" t="s">
        <v>431</v>
      </c>
      <c r="B5" s="14" t="s">
        <v>430</v>
      </c>
      <c r="C5" s="55">
        <v>1</v>
      </c>
      <c r="D5" s="16"/>
      <c r="E5" s="16"/>
      <c r="F5" s="83">
        <v>1</v>
      </c>
      <c r="G5" s="90">
        <f t="shared" ref="G5:G19" si="0">F5-C5</f>
        <v>0</v>
      </c>
    </row>
    <row r="6" spans="1:8" ht="40.9" customHeight="1" x14ac:dyDescent="0.25">
      <c r="A6" s="366"/>
      <c r="B6" s="17" t="s">
        <v>168</v>
      </c>
      <c r="C6" s="29">
        <v>1</v>
      </c>
      <c r="D6" s="16"/>
      <c r="E6" s="16"/>
      <c r="F6" s="83">
        <v>0</v>
      </c>
      <c r="G6" s="90">
        <f t="shared" si="0"/>
        <v>-1</v>
      </c>
    </row>
    <row r="7" spans="1:8" ht="53.45" customHeight="1" x14ac:dyDescent="0.25">
      <c r="A7" s="387" t="s">
        <v>437</v>
      </c>
      <c r="B7" s="9" t="s">
        <v>436</v>
      </c>
      <c r="C7" s="52">
        <v>1</v>
      </c>
      <c r="D7" s="7"/>
      <c r="E7" s="7"/>
      <c r="F7" s="83">
        <v>1</v>
      </c>
      <c r="G7" s="89">
        <f t="shared" si="0"/>
        <v>0</v>
      </c>
    </row>
    <row r="8" spans="1:8" ht="64.150000000000006" customHeight="1" x14ac:dyDescent="0.25">
      <c r="A8" s="387"/>
      <c r="B8" s="9" t="s">
        <v>462</v>
      </c>
      <c r="C8" s="52">
        <v>1</v>
      </c>
      <c r="D8" s="7"/>
      <c r="E8" s="7"/>
      <c r="F8" s="83">
        <v>0</v>
      </c>
      <c r="G8" s="89">
        <f t="shared" si="0"/>
        <v>-1</v>
      </c>
    </row>
    <row r="9" spans="1:8" ht="40.15" customHeight="1" x14ac:dyDescent="0.25">
      <c r="A9" s="366" t="s">
        <v>407</v>
      </c>
      <c r="B9" s="14" t="s">
        <v>406</v>
      </c>
      <c r="C9" s="55">
        <v>1</v>
      </c>
      <c r="D9" s="16">
        <v>483</v>
      </c>
      <c r="E9" s="220">
        <f>D9/1840</f>
        <v>0.26250000000000001</v>
      </c>
      <c r="F9" s="83">
        <v>1</v>
      </c>
      <c r="G9" s="90">
        <f t="shared" si="0"/>
        <v>0</v>
      </c>
    </row>
    <row r="10" spans="1:8" ht="40.9" customHeight="1" x14ac:dyDescent="0.25">
      <c r="A10" s="366"/>
      <c r="B10" s="17" t="s">
        <v>461</v>
      </c>
      <c r="C10" s="29">
        <v>1</v>
      </c>
      <c r="D10" s="16">
        <v>782</v>
      </c>
      <c r="E10" s="220">
        <f t="shared" ref="E10:E18" si="1">D10/1840</f>
        <v>0.42499999999999999</v>
      </c>
      <c r="F10" s="83">
        <v>0</v>
      </c>
      <c r="G10" s="90">
        <f t="shared" si="0"/>
        <v>-1</v>
      </c>
    </row>
    <row r="11" spans="1:8" ht="40.15" customHeight="1" x14ac:dyDescent="0.25">
      <c r="A11" s="387" t="s">
        <v>409</v>
      </c>
      <c r="B11" s="9" t="s">
        <v>408</v>
      </c>
      <c r="C11" s="52">
        <v>1</v>
      </c>
      <c r="D11" s="7">
        <v>981</v>
      </c>
      <c r="E11" s="232">
        <f t="shared" si="1"/>
        <v>0.53315217391304348</v>
      </c>
      <c r="F11" s="83">
        <v>1</v>
      </c>
      <c r="G11" s="89">
        <f t="shared" si="0"/>
        <v>0</v>
      </c>
    </row>
    <row r="12" spans="1:8" ht="41.45" customHeight="1" x14ac:dyDescent="0.25">
      <c r="A12" s="387"/>
      <c r="B12" s="9" t="s">
        <v>228</v>
      </c>
      <c r="C12" s="52">
        <v>1</v>
      </c>
      <c r="D12" s="7">
        <v>683</v>
      </c>
      <c r="E12" s="232">
        <f t="shared" si="1"/>
        <v>0.37119565217391304</v>
      </c>
      <c r="F12" s="83">
        <v>0</v>
      </c>
      <c r="G12" s="89">
        <f t="shared" si="0"/>
        <v>-1</v>
      </c>
    </row>
    <row r="13" spans="1:8" ht="39.6" customHeight="1" x14ac:dyDescent="0.25">
      <c r="A13" s="366" t="s">
        <v>249</v>
      </c>
      <c r="B13" s="14" t="s">
        <v>248</v>
      </c>
      <c r="C13" s="55">
        <v>1</v>
      </c>
      <c r="D13" s="16">
        <v>2068</v>
      </c>
      <c r="E13" s="220">
        <f t="shared" si="1"/>
        <v>1.1239130434782609</v>
      </c>
      <c r="F13" s="83">
        <v>1</v>
      </c>
      <c r="G13" s="90">
        <f t="shared" si="0"/>
        <v>0</v>
      </c>
    </row>
    <row r="14" spans="1:8" ht="43.9" customHeight="1" x14ac:dyDescent="0.25">
      <c r="A14" s="366"/>
      <c r="B14" s="17" t="s">
        <v>247</v>
      </c>
      <c r="C14" s="29">
        <v>1</v>
      </c>
      <c r="D14" s="16">
        <v>775</v>
      </c>
      <c r="E14" s="220">
        <f t="shared" si="1"/>
        <v>0.42119565217391303</v>
      </c>
      <c r="F14" s="83">
        <v>1</v>
      </c>
      <c r="G14" s="90">
        <f t="shared" si="0"/>
        <v>0</v>
      </c>
    </row>
    <row r="15" spans="1:8" ht="39.6" customHeight="1" x14ac:dyDescent="0.25">
      <c r="A15" s="387" t="s">
        <v>412</v>
      </c>
      <c r="B15" s="9" t="s">
        <v>411</v>
      </c>
      <c r="C15" s="52">
        <v>1</v>
      </c>
      <c r="D15" s="7">
        <v>840</v>
      </c>
      <c r="E15" s="232">
        <f t="shared" si="1"/>
        <v>0.45652173913043476</v>
      </c>
      <c r="F15" s="83">
        <v>1</v>
      </c>
      <c r="G15" s="89">
        <f t="shared" si="0"/>
        <v>0</v>
      </c>
    </row>
    <row r="16" spans="1:8" ht="36.6" customHeight="1" x14ac:dyDescent="0.25">
      <c r="A16" s="387"/>
      <c r="B16" s="9" t="s">
        <v>410</v>
      </c>
      <c r="C16" s="52">
        <v>1</v>
      </c>
      <c r="D16" s="7">
        <v>1302</v>
      </c>
      <c r="E16" s="232">
        <f t="shared" si="1"/>
        <v>0.70760869565217388</v>
      </c>
      <c r="F16" s="83">
        <v>2</v>
      </c>
      <c r="G16" s="89">
        <f t="shared" si="0"/>
        <v>1</v>
      </c>
      <c r="H16" s="256"/>
    </row>
    <row r="17" spans="1:7" ht="29.45" customHeight="1" x14ac:dyDescent="0.25">
      <c r="A17" s="386" t="s">
        <v>404</v>
      </c>
      <c r="B17" s="17" t="s">
        <v>19</v>
      </c>
      <c r="C17" s="29">
        <v>1</v>
      </c>
      <c r="D17" s="16">
        <v>1392</v>
      </c>
      <c r="E17" s="220">
        <f t="shared" si="1"/>
        <v>0.75652173913043474</v>
      </c>
      <c r="F17" s="83">
        <v>1</v>
      </c>
      <c r="G17" s="90">
        <f t="shared" si="0"/>
        <v>0</v>
      </c>
    </row>
    <row r="18" spans="1:7" ht="26.45" customHeight="1" x14ac:dyDescent="0.25">
      <c r="A18" s="386"/>
      <c r="B18" s="17" t="s">
        <v>403</v>
      </c>
      <c r="C18" s="29">
        <v>1</v>
      </c>
      <c r="D18" s="16">
        <v>525</v>
      </c>
      <c r="E18" s="220">
        <f t="shared" si="1"/>
        <v>0.28532608695652173</v>
      </c>
      <c r="F18" s="83">
        <v>0</v>
      </c>
      <c r="G18" s="90">
        <f t="shared" si="0"/>
        <v>-1</v>
      </c>
    </row>
    <row r="19" spans="1:7" ht="25.15" customHeight="1" x14ac:dyDescent="0.25">
      <c r="A19" s="152" t="s">
        <v>100</v>
      </c>
      <c r="B19" s="152"/>
      <c r="C19" s="175">
        <f>SUM(C4:C18)</f>
        <v>15</v>
      </c>
      <c r="D19" s="175"/>
      <c r="E19" s="175"/>
      <c r="F19" s="175">
        <f>SUM(F4:F18)</f>
        <v>11</v>
      </c>
      <c r="G19" s="175">
        <f t="shared" si="0"/>
        <v>-4</v>
      </c>
    </row>
  </sheetData>
  <mergeCells count="8">
    <mergeCell ref="A15:A16"/>
    <mergeCell ref="A17:A18"/>
    <mergeCell ref="A1:F1"/>
    <mergeCell ref="A5:A6"/>
    <mergeCell ref="A7:A8"/>
    <mergeCell ref="A9:A10"/>
    <mergeCell ref="A11:A12"/>
    <mergeCell ref="A13:A14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G19"/>
  <sheetViews>
    <sheetView topLeftCell="A10" zoomScale="150" zoomScaleNormal="150" workbookViewId="0">
      <selection activeCell="D24" sqref="D24"/>
    </sheetView>
  </sheetViews>
  <sheetFormatPr baseColWidth="10" defaultColWidth="11.42578125" defaultRowHeight="15.75" x14ac:dyDescent="0.25"/>
  <cols>
    <col min="1" max="1" width="29.140625" style="131" customWidth="1"/>
    <col min="2" max="2" width="40.28515625" style="39" customWidth="1"/>
    <col min="3" max="3" width="21.42578125" style="39" customWidth="1"/>
    <col min="4" max="5" width="16.140625" style="39" customWidth="1"/>
    <col min="6" max="6" width="16" style="39" customWidth="1"/>
    <col min="7" max="16384" width="11.42578125" style="39"/>
  </cols>
  <sheetData>
    <row r="1" spans="1:7" ht="15.75" customHeight="1" x14ac:dyDescent="0.25">
      <c r="A1" s="396" t="s">
        <v>467</v>
      </c>
      <c r="B1" s="396"/>
      <c r="C1" s="396"/>
      <c r="D1" s="396"/>
      <c r="E1" s="396"/>
      <c r="F1" s="396"/>
    </row>
    <row r="3" spans="1:7" ht="60.75" customHeight="1" x14ac:dyDescent="0.25">
      <c r="A3" s="22" t="s">
        <v>424</v>
      </c>
      <c r="B3" s="22" t="s">
        <v>423</v>
      </c>
      <c r="C3" s="22" t="s">
        <v>344</v>
      </c>
      <c r="D3" s="42" t="s">
        <v>94</v>
      </c>
      <c r="E3" s="42" t="s">
        <v>93</v>
      </c>
      <c r="F3" s="41" t="s">
        <v>92</v>
      </c>
      <c r="G3" s="21" t="s">
        <v>91</v>
      </c>
    </row>
    <row r="4" spans="1:7" ht="21" customHeight="1" x14ac:dyDescent="0.25">
      <c r="A4" s="216"/>
      <c r="B4" s="110" t="s">
        <v>458</v>
      </c>
      <c r="C4" s="109">
        <v>1</v>
      </c>
      <c r="D4" s="93"/>
      <c r="E4" s="93"/>
      <c r="F4" s="83">
        <v>1</v>
      </c>
      <c r="G4" s="103">
        <f>F4-C4</f>
        <v>0</v>
      </c>
    </row>
    <row r="5" spans="1:7" x14ac:dyDescent="0.25">
      <c r="A5" s="366" t="s">
        <v>431</v>
      </c>
      <c r="B5" s="14" t="s">
        <v>430</v>
      </c>
      <c r="C5" s="55">
        <v>1</v>
      </c>
      <c r="D5" s="85"/>
      <c r="E5" s="85"/>
      <c r="F5" s="83">
        <v>1</v>
      </c>
      <c r="G5" s="90">
        <f t="shared" ref="G5:G19" si="0">F5-C5</f>
        <v>0</v>
      </c>
    </row>
    <row r="6" spans="1:7" x14ac:dyDescent="0.25">
      <c r="A6" s="366"/>
      <c r="B6" s="17" t="s">
        <v>168</v>
      </c>
      <c r="C6" s="29">
        <v>0</v>
      </c>
      <c r="D6" s="85"/>
      <c r="E6" s="85"/>
      <c r="F6" s="83">
        <v>0</v>
      </c>
      <c r="G6" s="90">
        <f t="shared" si="0"/>
        <v>0</v>
      </c>
    </row>
    <row r="7" spans="1:7" ht="78.75" customHeight="1" x14ac:dyDescent="0.25">
      <c r="A7" s="387" t="s">
        <v>437</v>
      </c>
      <c r="B7" s="9" t="s">
        <v>436</v>
      </c>
      <c r="C7" s="52">
        <v>1</v>
      </c>
      <c r="D7" s="84"/>
      <c r="E7" s="84"/>
      <c r="F7" s="83">
        <v>1</v>
      </c>
      <c r="G7" s="103">
        <f t="shared" si="0"/>
        <v>0</v>
      </c>
    </row>
    <row r="8" spans="1:7" ht="47.25" x14ac:dyDescent="0.25">
      <c r="A8" s="387"/>
      <c r="B8" s="9" t="s">
        <v>466</v>
      </c>
      <c r="C8" s="52">
        <v>0</v>
      </c>
      <c r="D8" s="84"/>
      <c r="E8" s="84"/>
      <c r="F8" s="83">
        <v>0</v>
      </c>
      <c r="G8" s="103">
        <f t="shared" si="0"/>
        <v>0</v>
      </c>
    </row>
    <row r="9" spans="1:7" ht="31.15" customHeight="1" x14ac:dyDescent="0.25">
      <c r="A9" s="366" t="s">
        <v>407</v>
      </c>
      <c r="B9" s="14" t="s">
        <v>406</v>
      </c>
      <c r="C9" s="55">
        <v>1</v>
      </c>
      <c r="D9" s="85">
        <v>687</v>
      </c>
      <c r="E9" s="224">
        <f>D9/1840</f>
        <v>0.37336956521739129</v>
      </c>
      <c r="F9" s="83">
        <v>1</v>
      </c>
      <c r="G9" s="90">
        <f t="shared" si="0"/>
        <v>0</v>
      </c>
    </row>
    <row r="10" spans="1:7" x14ac:dyDescent="0.25">
      <c r="A10" s="366"/>
      <c r="B10" s="17" t="s">
        <v>405</v>
      </c>
      <c r="C10" s="29">
        <v>0</v>
      </c>
      <c r="D10" s="85">
        <v>745</v>
      </c>
      <c r="E10" s="224">
        <f t="shared" ref="E10:E18" si="1">D10/1840</f>
        <v>0.40489130434782611</v>
      </c>
      <c r="F10" s="83">
        <v>0</v>
      </c>
      <c r="G10" s="90">
        <f t="shared" si="0"/>
        <v>0</v>
      </c>
    </row>
    <row r="11" spans="1:7" ht="24" customHeight="1" x14ac:dyDescent="0.25">
      <c r="A11" s="387" t="s">
        <v>409</v>
      </c>
      <c r="B11" s="9" t="s">
        <v>408</v>
      </c>
      <c r="C11" s="52">
        <v>1</v>
      </c>
      <c r="D11" s="84">
        <v>714</v>
      </c>
      <c r="E11" s="231">
        <f t="shared" si="1"/>
        <v>0.38804347826086955</v>
      </c>
      <c r="F11" s="83">
        <v>1</v>
      </c>
      <c r="G11" s="103">
        <f t="shared" si="0"/>
        <v>0</v>
      </c>
    </row>
    <row r="12" spans="1:7" ht="24" customHeight="1" x14ac:dyDescent="0.25">
      <c r="A12" s="387"/>
      <c r="B12" s="9" t="s">
        <v>228</v>
      </c>
      <c r="C12" s="52">
        <v>1</v>
      </c>
      <c r="D12" s="84">
        <v>279</v>
      </c>
      <c r="E12" s="231">
        <f t="shared" si="1"/>
        <v>0.15163043478260871</v>
      </c>
      <c r="F12" s="83">
        <v>0</v>
      </c>
      <c r="G12" s="103">
        <f t="shared" si="0"/>
        <v>-1</v>
      </c>
    </row>
    <row r="13" spans="1:7" ht="24" customHeight="1" x14ac:dyDescent="0.25">
      <c r="A13" s="366" t="s">
        <v>249</v>
      </c>
      <c r="B13" s="14" t="s">
        <v>248</v>
      </c>
      <c r="C13" s="55">
        <v>1</v>
      </c>
      <c r="D13" s="85">
        <v>1432</v>
      </c>
      <c r="E13" s="224">
        <f t="shared" si="1"/>
        <v>0.77826086956521734</v>
      </c>
      <c r="F13" s="83">
        <v>1</v>
      </c>
      <c r="G13" s="90">
        <f t="shared" si="0"/>
        <v>0</v>
      </c>
    </row>
    <row r="14" spans="1:7" ht="24" customHeight="1" x14ac:dyDescent="0.25">
      <c r="A14" s="366"/>
      <c r="B14" s="17" t="s">
        <v>465</v>
      </c>
      <c r="C14" s="29">
        <v>1</v>
      </c>
      <c r="D14" s="85">
        <v>534</v>
      </c>
      <c r="E14" s="224">
        <f t="shared" si="1"/>
        <v>0.29021739130434782</v>
      </c>
      <c r="F14" s="83">
        <v>0</v>
      </c>
      <c r="G14" s="90">
        <f t="shared" si="0"/>
        <v>-1</v>
      </c>
    </row>
    <row r="15" spans="1:7" ht="27.6" customHeight="1" x14ac:dyDescent="0.25">
      <c r="A15" s="387" t="s">
        <v>412</v>
      </c>
      <c r="B15" s="9" t="s">
        <v>411</v>
      </c>
      <c r="C15" s="52">
        <v>1</v>
      </c>
      <c r="D15" s="84">
        <v>1156</v>
      </c>
      <c r="E15" s="231">
        <f t="shared" si="1"/>
        <v>0.62826086956521743</v>
      </c>
      <c r="F15" s="83">
        <v>1</v>
      </c>
      <c r="G15" s="103">
        <f t="shared" si="0"/>
        <v>0</v>
      </c>
    </row>
    <row r="16" spans="1:7" ht="30" customHeight="1" x14ac:dyDescent="0.25">
      <c r="A16" s="387"/>
      <c r="B16" s="9" t="s">
        <v>464</v>
      </c>
      <c r="C16" s="52">
        <v>1</v>
      </c>
      <c r="D16" s="84">
        <v>1052</v>
      </c>
      <c r="E16" s="231">
        <f t="shared" si="1"/>
        <v>0.57173913043478264</v>
      </c>
      <c r="F16" s="83">
        <v>1</v>
      </c>
      <c r="G16" s="103">
        <f t="shared" si="0"/>
        <v>0</v>
      </c>
    </row>
    <row r="17" spans="1:7" ht="24" customHeight="1" x14ac:dyDescent="0.25">
      <c r="A17" s="366" t="s">
        <v>404</v>
      </c>
      <c r="B17" s="14" t="s">
        <v>19</v>
      </c>
      <c r="C17" s="55">
        <v>1</v>
      </c>
      <c r="D17" s="85">
        <v>1310</v>
      </c>
      <c r="E17" s="224">
        <f t="shared" si="1"/>
        <v>0.71195652173913049</v>
      </c>
      <c r="F17" s="83">
        <v>1</v>
      </c>
      <c r="G17" s="90">
        <f t="shared" si="0"/>
        <v>0</v>
      </c>
    </row>
    <row r="18" spans="1:7" ht="24" customHeight="1" x14ac:dyDescent="0.25">
      <c r="A18" s="366"/>
      <c r="B18" s="17" t="s">
        <v>403</v>
      </c>
      <c r="C18" s="29">
        <v>0</v>
      </c>
      <c r="D18" s="85">
        <v>425</v>
      </c>
      <c r="E18" s="224">
        <f t="shared" si="1"/>
        <v>0.23097826086956522</v>
      </c>
      <c r="F18" s="83">
        <v>0</v>
      </c>
      <c r="G18" s="90">
        <f t="shared" si="0"/>
        <v>0</v>
      </c>
    </row>
    <row r="19" spans="1:7" ht="29.45" customHeight="1" x14ac:dyDescent="0.25">
      <c r="A19" s="152" t="s">
        <v>100</v>
      </c>
      <c r="B19" s="179"/>
      <c r="C19" s="175">
        <f>SUM(C4:C18)</f>
        <v>11</v>
      </c>
      <c r="D19" s="181"/>
      <c r="E19" s="181"/>
      <c r="F19" s="175">
        <f>SUM(F4:F18)</f>
        <v>9</v>
      </c>
      <c r="G19" s="181">
        <f t="shared" si="0"/>
        <v>-2</v>
      </c>
    </row>
  </sheetData>
  <mergeCells count="8">
    <mergeCell ref="A15:A16"/>
    <mergeCell ref="A17:A18"/>
    <mergeCell ref="A1:F1"/>
    <mergeCell ref="A5:A6"/>
    <mergeCell ref="A7:A8"/>
    <mergeCell ref="A9:A10"/>
    <mergeCell ref="A11:A12"/>
    <mergeCell ref="A13:A14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G17"/>
  <sheetViews>
    <sheetView topLeftCell="B16" zoomScale="160" zoomScaleNormal="160" workbookViewId="0">
      <selection activeCell="B8" sqref="B8"/>
    </sheetView>
  </sheetViews>
  <sheetFormatPr baseColWidth="10" defaultColWidth="11.42578125" defaultRowHeight="15.75" x14ac:dyDescent="0.25"/>
  <cols>
    <col min="1" max="1" width="31.28515625" style="131" customWidth="1"/>
    <col min="2" max="2" width="40.28515625" style="39" customWidth="1"/>
    <col min="3" max="3" width="21.28515625" style="39" customWidth="1"/>
    <col min="4" max="5" width="17.7109375" style="39" customWidth="1"/>
    <col min="6" max="6" width="19.28515625" style="39" customWidth="1"/>
    <col min="7" max="16384" width="11.42578125" style="39"/>
  </cols>
  <sheetData>
    <row r="1" spans="1:7" x14ac:dyDescent="0.25">
      <c r="A1" s="397" t="s">
        <v>504</v>
      </c>
      <c r="B1" s="397"/>
      <c r="C1" s="397"/>
      <c r="D1" s="397"/>
      <c r="E1" s="397"/>
      <c r="F1" s="397"/>
    </row>
    <row r="3" spans="1:7" s="132" customFormat="1" ht="48.75" customHeight="1" x14ac:dyDescent="0.25">
      <c r="A3" s="22" t="s">
        <v>424</v>
      </c>
      <c r="B3" s="22" t="s">
        <v>423</v>
      </c>
      <c r="C3" s="22" t="s">
        <v>344</v>
      </c>
      <c r="D3" s="42" t="s">
        <v>94</v>
      </c>
      <c r="E3" s="42" t="s">
        <v>93</v>
      </c>
      <c r="F3" s="41" t="s">
        <v>92</v>
      </c>
      <c r="G3" s="133" t="s">
        <v>91</v>
      </c>
    </row>
    <row r="4" spans="1:7" ht="33" customHeight="1" x14ac:dyDescent="0.25">
      <c r="A4" s="109"/>
      <c r="B4" s="110" t="s">
        <v>503</v>
      </c>
      <c r="C4" s="109">
        <v>1</v>
      </c>
      <c r="D4" s="109"/>
      <c r="E4" s="109"/>
      <c r="F4" s="101">
        <v>1</v>
      </c>
      <c r="G4" s="66">
        <f>F4-C4</f>
        <v>0</v>
      </c>
    </row>
    <row r="5" spans="1:7" ht="33" customHeight="1" x14ac:dyDescent="0.25">
      <c r="A5" s="366" t="s">
        <v>431</v>
      </c>
      <c r="B5" s="14" t="s">
        <v>430</v>
      </c>
      <c r="C5" s="55">
        <v>1</v>
      </c>
      <c r="D5" s="55"/>
      <c r="E5" s="55"/>
      <c r="F5" s="49">
        <v>1</v>
      </c>
      <c r="G5" s="65">
        <f t="shared" ref="G5:G17" si="0">F5-C5</f>
        <v>0</v>
      </c>
    </row>
    <row r="6" spans="1:7" ht="33" customHeight="1" x14ac:dyDescent="0.25">
      <c r="A6" s="366"/>
      <c r="B6" s="17" t="s">
        <v>168</v>
      </c>
      <c r="C6" s="29">
        <v>0</v>
      </c>
      <c r="D6" s="29"/>
      <c r="E6" s="29"/>
      <c r="F6" s="101">
        <v>0</v>
      </c>
      <c r="G6" s="65">
        <f t="shared" si="0"/>
        <v>0</v>
      </c>
    </row>
    <row r="7" spans="1:7" ht="33" customHeight="1" x14ac:dyDescent="0.25">
      <c r="A7" s="387" t="s">
        <v>407</v>
      </c>
      <c r="B7" s="9" t="s">
        <v>406</v>
      </c>
      <c r="C7" s="52">
        <v>1</v>
      </c>
      <c r="D7" s="52">
        <v>1751</v>
      </c>
      <c r="E7" s="223">
        <f>D7/1840</f>
        <v>0.95163043478260867</v>
      </c>
      <c r="F7" s="101">
        <v>1</v>
      </c>
      <c r="G7" s="66">
        <f t="shared" si="0"/>
        <v>0</v>
      </c>
    </row>
    <row r="8" spans="1:7" ht="33" customHeight="1" x14ac:dyDescent="0.25">
      <c r="A8" s="387"/>
      <c r="B8" s="9" t="s">
        <v>405</v>
      </c>
      <c r="C8" s="52">
        <v>0</v>
      </c>
      <c r="D8" s="52">
        <v>0</v>
      </c>
      <c r="E8" s="223">
        <f t="shared" ref="E8:E16" si="1">D8/1840</f>
        <v>0</v>
      </c>
      <c r="F8" s="101">
        <v>0</v>
      </c>
      <c r="G8" s="66">
        <f t="shared" si="0"/>
        <v>0</v>
      </c>
    </row>
    <row r="9" spans="1:7" ht="33" customHeight="1" x14ac:dyDescent="0.25">
      <c r="A9" s="366" t="s">
        <v>409</v>
      </c>
      <c r="B9" s="14" t="s">
        <v>408</v>
      </c>
      <c r="C9" s="55">
        <v>1</v>
      </c>
      <c r="D9" s="55">
        <v>754</v>
      </c>
      <c r="E9" s="224">
        <f t="shared" si="1"/>
        <v>0.4097826086956522</v>
      </c>
      <c r="F9" s="49">
        <v>1</v>
      </c>
      <c r="G9" s="65">
        <f t="shared" si="0"/>
        <v>0</v>
      </c>
    </row>
    <row r="10" spans="1:7" ht="33" customHeight="1" x14ac:dyDescent="0.25">
      <c r="A10" s="366"/>
      <c r="B10" s="17" t="s">
        <v>228</v>
      </c>
      <c r="C10" s="29">
        <v>0</v>
      </c>
      <c r="D10" s="29">
        <v>803</v>
      </c>
      <c r="E10" s="224">
        <f t="shared" si="1"/>
        <v>0.43641304347826088</v>
      </c>
      <c r="F10" s="101">
        <v>0</v>
      </c>
      <c r="G10" s="65">
        <f t="shared" si="0"/>
        <v>0</v>
      </c>
    </row>
    <row r="11" spans="1:7" ht="33" customHeight="1" x14ac:dyDescent="0.25">
      <c r="A11" s="387" t="s">
        <v>249</v>
      </c>
      <c r="B11" s="9" t="s">
        <v>248</v>
      </c>
      <c r="C11" s="52">
        <v>1</v>
      </c>
      <c r="D11" s="52">
        <v>1500</v>
      </c>
      <c r="E11" s="223">
        <f t="shared" si="1"/>
        <v>0.81521739130434778</v>
      </c>
      <c r="F11" s="101">
        <v>1</v>
      </c>
      <c r="G11" s="66">
        <f t="shared" si="0"/>
        <v>0</v>
      </c>
    </row>
    <row r="12" spans="1:7" ht="33" customHeight="1" x14ac:dyDescent="0.25">
      <c r="A12" s="387"/>
      <c r="B12" s="9" t="s">
        <v>247</v>
      </c>
      <c r="C12" s="52">
        <v>0</v>
      </c>
      <c r="D12" s="52">
        <v>0</v>
      </c>
      <c r="E12" s="223">
        <f t="shared" si="1"/>
        <v>0</v>
      </c>
      <c r="F12" s="101">
        <v>0</v>
      </c>
      <c r="G12" s="66">
        <f t="shared" si="0"/>
        <v>0</v>
      </c>
    </row>
    <row r="13" spans="1:7" ht="33" customHeight="1" x14ac:dyDescent="0.25">
      <c r="A13" s="366" t="s">
        <v>412</v>
      </c>
      <c r="B13" s="14" t="s">
        <v>411</v>
      </c>
      <c r="C13" s="55">
        <v>1</v>
      </c>
      <c r="D13" s="55">
        <v>3082</v>
      </c>
      <c r="E13" s="224">
        <f t="shared" si="1"/>
        <v>1.675</v>
      </c>
      <c r="F13" s="49">
        <v>1</v>
      </c>
      <c r="G13" s="65">
        <f t="shared" si="0"/>
        <v>0</v>
      </c>
    </row>
    <row r="14" spans="1:7" ht="33" customHeight="1" x14ac:dyDescent="0.25">
      <c r="A14" s="366"/>
      <c r="B14" s="17" t="s">
        <v>410</v>
      </c>
      <c r="C14" s="29">
        <v>1</v>
      </c>
      <c r="D14" s="29">
        <v>0</v>
      </c>
      <c r="E14" s="224">
        <f t="shared" si="1"/>
        <v>0</v>
      </c>
      <c r="F14" s="101">
        <v>1</v>
      </c>
      <c r="G14" s="65">
        <f t="shared" si="0"/>
        <v>0</v>
      </c>
    </row>
    <row r="15" spans="1:7" ht="33" customHeight="1" x14ac:dyDescent="0.25">
      <c r="A15" s="387" t="s">
        <v>404</v>
      </c>
      <c r="B15" s="9" t="s">
        <v>19</v>
      </c>
      <c r="C15" s="52">
        <v>1</v>
      </c>
      <c r="D15" s="52">
        <v>1414</v>
      </c>
      <c r="E15" s="223">
        <f t="shared" si="1"/>
        <v>0.76847826086956517</v>
      </c>
      <c r="F15" s="101">
        <v>1</v>
      </c>
      <c r="G15" s="66">
        <f t="shared" si="0"/>
        <v>0</v>
      </c>
    </row>
    <row r="16" spans="1:7" ht="33" customHeight="1" x14ac:dyDescent="0.25">
      <c r="A16" s="387"/>
      <c r="B16" s="9" t="s">
        <v>403</v>
      </c>
      <c r="C16" s="52">
        <v>0</v>
      </c>
      <c r="D16" s="52">
        <v>0</v>
      </c>
      <c r="E16" s="223">
        <f t="shared" si="1"/>
        <v>0</v>
      </c>
      <c r="F16" s="101">
        <v>0</v>
      </c>
      <c r="G16" s="66">
        <f t="shared" si="0"/>
        <v>0</v>
      </c>
    </row>
    <row r="17" spans="1:7" ht="24" customHeight="1" x14ac:dyDescent="0.25">
      <c r="A17" s="151" t="s">
        <v>100</v>
      </c>
      <c r="B17" s="151"/>
      <c r="C17" s="185">
        <f>SUM(C4:C16)</f>
        <v>8</v>
      </c>
      <c r="D17" s="186"/>
      <c r="E17" s="186"/>
      <c r="F17" s="151">
        <f>SUM(F4:F16)</f>
        <v>8</v>
      </c>
      <c r="G17" s="152">
        <f t="shared" si="0"/>
        <v>0</v>
      </c>
    </row>
  </sheetData>
  <mergeCells count="7">
    <mergeCell ref="A15:A16"/>
    <mergeCell ref="A1:F1"/>
    <mergeCell ref="A5:A6"/>
    <mergeCell ref="A7:A8"/>
    <mergeCell ref="A9:A10"/>
    <mergeCell ref="A11:A12"/>
    <mergeCell ref="A13:A14"/>
  </mergeCells>
  <pageMargins left="0.7" right="0.7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G17"/>
  <sheetViews>
    <sheetView topLeftCell="B1" zoomScale="140" zoomScaleNormal="140" workbookViewId="0">
      <selection activeCell="I12" sqref="A1:XFD1048576"/>
    </sheetView>
  </sheetViews>
  <sheetFormatPr baseColWidth="10" defaultColWidth="11.42578125" defaultRowHeight="15.75" x14ac:dyDescent="0.25"/>
  <cols>
    <col min="1" max="1" width="38" style="131" customWidth="1"/>
    <col min="2" max="2" width="36.7109375" style="39" customWidth="1"/>
    <col min="3" max="3" width="28.28515625" style="39" customWidth="1"/>
    <col min="4" max="5" width="14.140625" style="39" customWidth="1"/>
    <col min="6" max="6" width="15" style="39" customWidth="1"/>
    <col min="7" max="16384" width="11.42578125" style="39"/>
  </cols>
  <sheetData>
    <row r="1" spans="1:7" x14ac:dyDescent="0.25">
      <c r="A1" s="397" t="s">
        <v>505</v>
      </c>
      <c r="B1" s="397"/>
      <c r="C1" s="397"/>
      <c r="D1" s="397"/>
      <c r="E1" s="397"/>
      <c r="F1" s="397"/>
    </row>
    <row r="3" spans="1:7" s="113" customFormat="1" ht="45" customHeight="1" x14ac:dyDescent="0.25">
      <c r="A3" s="22" t="s">
        <v>424</v>
      </c>
      <c r="B3" s="22" t="s">
        <v>423</v>
      </c>
      <c r="C3" s="22" t="s">
        <v>344</v>
      </c>
      <c r="D3" s="42" t="s">
        <v>94</v>
      </c>
      <c r="E3" s="42" t="s">
        <v>93</v>
      </c>
      <c r="F3" s="41" t="s">
        <v>92</v>
      </c>
      <c r="G3" s="21" t="s">
        <v>91</v>
      </c>
    </row>
    <row r="4" spans="1:7" ht="29.45" customHeight="1" x14ac:dyDescent="0.25">
      <c r="A4" s="216"/>
      <c r="B4" s="94" t="s">
        <v>503</v>
      </c>
      <c r="C4" s="109">
        <v>1</v>
      </c>
      <c r="D4" s="93"/>
      <c r="E4" s="93"/>
      <c r="F4" s="83">
        <v>1</v>
      </c>
      <c r="G4" s="103">
        <f t="shared" ref="G4:G17" si="0">F4-C4</f>
        <v>0</v>
      </c>
    </row>
    <row r="5" spans="1:7" ht="35.450000000000003" customHeight="1" x14ac:dyDescent="0.25">
      <c r="A5" s="366" t="s">
        <v>431</v>
      </c>
      <c r="B5" s="92" t="s">
        <v>430</v>
      </c>
      <c r="C5" s="55">
        <v>1</v>
      </c>
      <c r="D5" s="85"/>
      <c r="E5" s="85"/>
      <c r="F5" s="83">
        <v>1</v>
      </c>
      <c r="G5" s="90">
        <f t="shared" si="0"/>
        <v>0</v>
      </c>
    </row>
    <row r="6" spans="1:7" ht="35.450000000000003" customHeight="1" x14ac:dyDescent="0.25">
      <c r="A6" s="366"/>
      <c r="B6" s="214" t="s">
        <v>168</v>
      </c>
      <c r="C6" s="29">
        <v>0</v>
      </c>
      <c r="D6" s="85"/>
      <c r="E6" s="85"/>
      <c r="F6" s="83">
        <v>0</v>
      </c>
      <c r="G6" s="90">
        <f t="shared" si="0"/>
        <v>0</v>
      </c>
    </row>
    <row r="7" spans="1:7" ht="35.450000000000003" customHeight="1" x14ac:dyDescent="0.25">
      <c r="A7" s="387" t="s">
        <v>407</v>
      </c>
      <c r="B7" s="215" t="s">
        <v>406</v>
      </c>
      <c r="C7" s="52">
        <v>1</v>
      </c>
      <c r="D7" s="84">
        <v>344</v>
      </c>
      <c r="E7" s="223">
        <f>D7/1840</f>
        <v>0.18695652173913044</v>
      </c>
      <c r="F7" s="83">
        <v>1</v>
      </c>
      <c r="G7" s="103">
        <f t="shared" si="0"/>
        <v>0</v>
      </c>
    </row>
    <row r="8" spans="1:7" ht="35.450000000000003" customHeight="1" x14ac:dyDescent="0.25">
      <c r="A8" s="387"/>
      <c r="B8" s="215" t="s">
        <v>405</v>
      </c>
      <c r="C8" s="52">
        <v>0</v>
      </c>
      <c r="D8" s="84">
        <v>135</v>
      </c>
      <c r="E8" s="223">
        <f t="shared" ref="E8:E16" si="1">D8/1840</f>
        <v>7.3369565217391311E-2</v>
      </c>
      <c r="F8" s="83">
        <v>0</v>
      </c>
      <c r="G8" s="103">
        <f t="shared" si="0"/>
        <v>0</v>
      </c>
    </row>
    <row r="9" spans="1:7" ht="35.450000000000003" customHeight="1" x14ac:dyDescent="0.25">
      <c r="A9" s="366" t="s">
        <v>409</v>
      </c>
      <c r="B9" s="92" t="s">
        <v>408</v>
      </c>
      <c r="C9" s="55">
        <v>1</v>
      </c>
      <c r="D9" s="85">
        <v>204</v>
      </c>
      <c r="E9" s="224">
        <f t="shared" si="1"/>
        <v>0.1108695652173913</v>
      </c>
      <c r="F9" s="83">
        <v>1</v>
      </c>
      <c r="G9" s="90">
        <f t="shared" si="0"/>
        <v>0</v>
      </c>
    </row>
    <row r="10" spans="1:7" ht="35.450000000000003" customHeight="1" x14ac:dyDescent="0.25">
      <c r="A10" s="366"/>
      <c r="B10" s="214" t="s">
        <v>228</v>
      </c>
      <c r="C10" s="29">
        <v>0</v>
      </c>
      <c r="D10" s="85">
        <v>0</v>
      </c>
      <c r="E10" s="224">
        <f t="shared" si="1"/>
        <v>0</v>
      </c>
      <c r="F10" s="83">
        <v>0</v>
      </c>
      <c r="G10" s="90">
        <f t="shared" si="0"/>
        <v>0</v>
      </c>
    </row>
    <row r="11" spans="1:7" ht="35.450000000000003" customHeight="1" x14ac:dyDescent="0.25">
      <c r="A11" s="387" t="s">
        <v>249</v>
      </c>
      <c r="B11" s="215" t="s">
        <v>248</v>
      </c>
      <c r="C11" s="52">
        <v>1</v>
      </c>
      <c r="D11" s="84">
        <v>956</v>
      </c>
      <c r="E11" s="223">
        <f t="shared" si="1"/>
        <v>0.51956521739130435</v>
      </c>
      <c r="F11" s="83">
        <v>1</v>
      </c>
      <c r="G11" s="103">
        <f t="shared" si="0"/>
        <v>0</v>
      </c>
    </row>
    <row r="12" spans="1:7" ht="35.450000000000003" customHeight="1" x14ac:dyDescent="0.25">
      <c r="A12" s="387"/>
      <c r="B12" s="215" t="s">
        <v>247</v>
      </c>
      <c r="C12" s="52">
        <v>0</v>
      </c>
      <c r="D12" s="84">
        <v>296</v>
      </c>
      <c r="E12" s="223">
        <f t="shared" si="1"/>
        <v>0.16086956521739129</v>
      </c>
      <c r="F12" s="83">
        <v>0</v>
      </c>
      <c r="G12" s="103">
        <f t="shared" si="0"/>
        <v>0</v>
      </c>
    </row>
    <row r="13" spans="1:7" ht="35.450000000000003" customHeight="1" x14ac:dyDescent="0.25">
      <c r="A13" s="366" t="s">
        <v>412</v>
      </c>
      <c r="B13" s="92" t="s">
        <v>411</v>
      </c>
      <c r="C13" s="55">
        <v>1</v>
      </c>
      <c r="D13" s="85">
        <v>834</v>
      </c>
      <c r="E13" s="224">
        <f t="shared" si="1"/>
        <v>0.45326086956521738</v>
      </c>
      <c r="F13" s="83">
        <v>1</v>
      </c>
      <c r="G13" s="90">
        <f t="shared" si="0"/>
        <v>0</v>
      </c>
    </row>
    <row r="14" spans="1:7" ht="35.450000000000003" customHeight="1" x14ac:dyDescent="0.25">
      <c r="A14" s="366"/>
      <c r="B14" s="214" t="s">
        <v>410</v>
      </c>
      <c r="C14" s="29">
        <v>1</v>
      </c>
      <c r="D14" s="85">
        <v>203</v>
      </c>
      <c r="E14" s="224">
        <f t="shared" si="1"/>
        <v>0.11032608695652174</v>
      </c>
      <c r="F14" s="83">
        <v>0</v>
      </c>
      <c r="G14" s="90">
        <f t="shared" si="0"/>
        <v>-1</v>
      </c>
    </row>
    <row r="15" spans="1:7" ht="35.450000000000003" customHeight="1" x14ac:dyDescent="0.25">
      <c r="A15" s="387" t="s">
        <v>404</v>
      </c>
      <c r="B15" s="215" t="s">
        <v>19</v>
      </c>
      <c r="C15" s="52">
        <v>1</v>
      </c>
      <c r="D15" s="84">
        <v>249</v>
      </c>
      <c r="E15" s="223">
        <f t="shared" si="1"/>
        <v>0.13532608695652174</v>
      </c>
      <c r="F15" s="83">
        <v>1</v>
      </c>
      <c r="G15" s="103">
        <f t="shared" si="0"/>
        <v>0</v>
      </c>
    </row>
    <row r="16" spans="1:7" ht="35.450000000000003" customHeight="1" x14ac:dyDescent="0.25">
      <c r="A16" s="387"/>
      <c r="B16" s="215" t="s">
        <v>403</v>
      </c>
      <c r="C16" s="52">
        <v>0</v>
      </c>
      <c r="D16" s="84">
        <v>79</v>
      </c>
      <c r="E16" s="223">
        <f t="shared" si="1"/>
        <v>4.2934782608695654E-2</v>
      </c>
      <c r="F16" s="83">
        <v>0</v>
      </c>
      <c r="G16" s="103">
        <f t="shared" si="0"/>
        <v>0</v>
      </c>
    </row>
    <row r="17" spans="1:7" ht="26.45" customHeight="1" x14ac:dyDescent="0.25">
      <c r="A17" s="183" t="s">
        <v>100</v>
      </c>
      <c r="B17" s="187"/>
      <c r="C17" s="184">
        <f>SUM(C4:C16)</f>
        <v>8</v>
      </c>
      <c r="D17" s="184"/>
      <c r="E17" s="184"/>
      <c r="F17" s="176">
        <f>SUM(F4:F16)</f>
        <v>7</v>
      </c>
      <c r="G17" s="174">
        <f t="shared" si="0"/>
        <v>-1</v>
      </c>
    </row>
  </sheetData>
  <mergeCells count="7">
    <mergeCell ref="A1:F1"/>
    <mergeCell ref="A15:A16"/>
    <mergeCell ref="A5:A6"/>
    <mergeCell ref="A7:A8"/>
    <mergeCell ref="A9:A10"/>
    <mergeCell ref="A11:A12"/>
    <mergeCell ref="A13:A14"/>
  </mergeCells>
  <pageMargins left="0.7" right="0.7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G15"/>
  <sheetViews>
    <sheetView workbookViewId="0">
      <selection activeCell="K8" sqref="K8"/>
    </sheetView>
  </sheetViews>
  <sheetFormatPr baseColWidth="10" defaultColWidth="11.42578125" defaultRowHeight="15.75" x14ac:dyDescent="0.25"/>
  <cols>
    <col min="1" max="1" width="38" style="131" customWidth="1"/>
    <col min="2" max="2" width="36.7109375" style="39" customWidth="1"/>
    <col min="3" max="3" width="28.28515625" style="39" customWidth="1"/>
    <col min="4" max="5" width="14.140625" style="39" customWidth="1"/>
    <col min="6" max="6" width="15" style="39" customWidth="1"/>
    <col min="7" max="16384" width="11.42578125" style="39"/>
  </cols>
  <sheetData>
    <row r="1" spans="1:7" x14ac:dyDescent="0.25">
      <c r="A1" s="397" t="s">
        <v>505</v>
      </c>
      <c r="B1" s="397"/>
      <c r="C1" s="397"/>
      <c r="D1" s="397"/>
      <c r="E1" s="397"/>
      <c r="F1" s="397"/>
    </row>
    <row r="3" spans="1:7" s="113" customFormat="1" ht="45" customHeight="1" x14ac:dyDescent="0.25">
      <c r="A3" s="22" t="s">
        <v>424</v>
      </c>
      <c r="B3" s="22" t="s">
        <v>423</v>
      </c>
      <c r="C3" s="22" t="s">
        <v>344</v>
      </c>
      <c r="D3" s="42" t="s">
        <v>94</v>
      </c>
      <c r="E3" s="42" t="s">
        <v>93</v>
      </c>
      <c r="F3" s="41" t="s">
        <v>92</v>
      </c>
      <c r="G3" s="21" t="s">
        <v>91</v>
      </c>
    </row>
    <row r="4" spans="1:7" ht="29.45" customHeight="1" x14ac:dyDescent="0.25">
      <c r="A4" s="294"/>
      <c r="B4" s="281" t="s">
        <v>503</v>
      </c>
      <c r="C4" s="29">
        <v>1</v>
      </c>
      <c r="D4" s="85"/>
      <c r="E4" s="85"/>
      <c r="F4" s="98">
        <v>1</v>
      </c>
      <c r="G4" s="90">
        <f t="shared" ref="G4:G15" si="0">F4-C4</f>
        <v>0</v>
      </c>
    </row>
    <row r="5" spans="1:7" ht="35.450000000000003" customHeight="1" x14ac:dyDescent="0.25">
      <c r="A5" s="387" t="s">
        <v>407</v>
      </c>
      <c r="B5" s="282" t="s">
        <v>406</v>
      </c>
      <c r="C5" s="52">
        <v>1</v>
      </c>
      <c r="D5" s="84">
        <v>344</v>
      </c>
      <c r="E5" s="223">
        <f>D5/1840</f>
        <v>0.18695652173913044</v>
      </c>
      <c r="F5" s="83">
        <v>1</v>
      </c>
      <c r="G5" s="103">
        <f t="shared" si="0"/>
        <v>0</v>
      </c>
    </row>
    <row r="6" spans="1:7" ht="35.450000000000003" customHeight="1" x14ac:dyDescent="0.25">
      <c r="A6" s="387"/>
      <c r="B6" s="282" t="s">
        <v>405</v>
      </c>
      <c r="C6" s="52">
        <v>0</v>
      </c>
      <c r="D6" s="84">
        <v>135</v>
      </c>
      <c r="E6" s="223">
        <f t="shared" ref="E6:E14" si="1">D6/1840</f>
        <v>7.3369565217391311E-2</v>
      </c>
      <c r="F6" s="83">
        <v>0</v>
      </c>
      <c r="G6" s="103">
        <f t="shared" si="0"/>
        <v>0</v>
      </c>
    </row>
    <row r="7" spans="1:7" ht="35.450000000000003" customHeight="1" x14ac:dyDescent="0.25">
      <c r="A7" s="366" t="s">
        <v>409</v>
      </c>
      <c r="B7" s="92" t="s">
        <v>408</v>
      </c>
      <c r="C7" s="55">
        <v>1</v>
      </c>
      <c r="D7" s="85">
        <v>204</v>
      </c>
      <c r="E7" s="224">
        <f t="shared" si="1"/>
        <v>0.1108695652173913</v>
      </c>
      <c r="F7" s="83">
        <v>1</v>
      </c>
      <c r="G7" s="90">
        <f t="shared" si="0"/>
        <v>0</v>
      </c>
    </row>
    <row r="8" spans="1:7" ht="35.450000000000003" customHeight="1" x14ac:dyDescent="0.25">
      <c r="A8" s="366"/>
      <c r="B8" s="281" t="s">
        <v>228</v>
      </c>
      <c r="C8" s="29">
        <v>0</v>
      </c>
      <c r="D8" s="85">
        <v>0</v>
      </c>
      <c r="E8" s="224">
        <f t="shared" si="1"/>
        <v>0</v>
      </c>
      <c r="F8" s="83">
        <v>0</v>
      </c>
      <c r="G8" s="90">
        <f t="shared" si="0"/>
        <v>0</v>
      </c>
    </row>
    <row r="9" spans="1:7" ht="35.450000000000003" customHeight="1" x14ac:dyDescent="0.25">
      <c r="A9" s="387" t="s">
        <v>249</v>
      </c>
      <c r="B9" s="282" t="s">
        <v>248</v>
      </c>
      <c r="C9" s="52">
        <v>1</v>
      </c>
      <c r="D9" s="84">
        <v>956</v>
      </c>
      <c r="E9" s="223">
        <f t="shared" si="1"/>
        <v>0.51956521739130435</v>
      </c>
      <c r="F9" s="83">
        <v>1</v>
      </c>
      <c r="G9" s="103">
        <f t="shared" si="0"/>
        <v>0</v>
      </c>
    </row>
    <row r="10" spans="1:7" ht="35.450000000000003" customHeight="1" x14ac:dyDescent="0.25">
      <c r="A10" s="387"/>
      <c r="B10" s="282" t="s">
        <v>247</v>
      </c>
      <c r="C10" s="52">
        <v>0</v>
      </c>
      <c r="D10" s="84">
        <v>296</v>
      </c>
      <c r="E10" s="223">
        <f t="shared" si="1"/>
        <v>0.16086956521739129</v>
      </c>
      <c r="F10" s="83">
        <v>0</v>
      </c>
      <c r="G10" s="103">
        <f t="shared" si="0"/>
        <v>0</v>
      </c>
    </row>
    <row r="11" spans="1:7" ht="35.450000000000003" customHeight="1" x14ac:dyDescent="0.25">
      <c r="A11" s="366" t="s">
        <v>412</v>
      </c>
      <c r="B11" s="92" t="s">
        <v>411</v>
      </c>
      <c r="C11" s="55">
        <v>1</v>
      </c>
      <c r="D11" s="85">
        <v>834</v>
      </c>
      <c r="E11" s="224">
        <f t="shared" si="1"/>
        <v>0.45326086956521738</v>
      </c>
      <c r="F11" s="83">
        <v>1</v>
      </c>
      <c r="G11" s="90">
        <f t="shared" si="0"/>
        <v>0</v>
      </c>
    </row>
    <row r="12" spans="1:7" ht="35.450000000000003" customHeight="1" x14ac:dyDescent="0.25">
      <c r="A12" s="366"/>
      <c r="B12" s="281" t="s">
        <v>410</v>
      </c>
      <c r="C12" s="29">
        <v>1</v>
      </c>
      <c r="D12" s="85">
        <v>203</v>
      </c>
      <c r="E12" s="224">
        <f t="shared" si="1"/>
        <v>0.11032608695652174</v>
      </c>
      <c r="F12" s="83">
        <v>0</v>
      </c>
      <c r="G12" s="90">
        <f t="shared" si="0"/>
        <v>-1</v>
      </c>
    </row>
    <row r="13" spans="1:7" ht="35.450000000000003" customHeight="1" x14ac:dyDescent="0.25">
      <c r="A13" s="387" t="s">
        <v>404</v>
      </c>
      <c r="B13" s="282" t="s">
        <v>19</v>
      </c>
      <c r="C13" s="52">
        <v>1</v>
      </c>
      <c r="D13" s="84">
        <v>249</v>
      </c>
      <c r="E13" s="223">
        <f t="shared" si="1"/>
        <v>0.13532608695652174</v>
      </c>
      <c r="F13" s="83">
        <v>1</v>
      </c>
      <c r="G13" s="103">
        <f t="shared" si="0"/>
        <v>0</v>
      </c>
    </row>
    <row r="14" spans="1:7" ht="35.450000000000003" customHeight="1" x14ac:dyDescent="0.25">
      <c r="A14" s="387"/>
      <c r="B14" s="282" t="s">
        <v>403</v>
      </c>
      <c r="C14" s="52">
        <v>0</v>
      </c>
      <c r="D14" s="84">
        <v>79</v>
      </c>
      <c r="E14" s="223">
        <f t="shared" si="1"/>
        <v>4.2934782608695654E-2</v>
      </c>
      <c r="F14" s="83">
        <v>0</v>
      </c>
      <c r="G14" s="103">
        <f t="shared" si="0"/>
        <v>0</v>
      </c>
    </row>
    <row r="15" spans="1:7" ht="26.45" customHeight="1" x14ac:dyDescent="0.25">
      <c r="A15" s="183" t="s">
        <v>100</v>
      </c>
      <c r="B15" s="187"/>
      <c r="C15" s="184">
        <f>SUM(C4:C14)</f>
        <v>7</v>
      </c>
      <c r="D15" s="184"/>
      <c r="E15" s="184"/>
      <c r="F15" s="176">
        <f>SUM(F4:F14)</f>
        <v>6</v>
      </c>
      <c r="G15" s="174">
        <f t="shared" si="0"/>
        <v>-1</v>
      </c>
    </row>
  </sheetData>
  <mergeCells count="6">
    <mergeCell ref="A13:A14"/>
    <mergeCell ref="A1:F1"/>
    <mergeCell ref="A5:A6"/>
    <mergeCell ref="A7:A8"/>
    <mergeCell ref="A9:A10"/>
    <mergeCell ref="A11:A12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G12"/>
  <sheetViews>
    <sheetView topLeftCell="B1" zoomScale="140" zoomScaleNormal="140" workbookViewId="0">
      <selection activeCell="F19" sqref="F19"/>
    </sheetView>
  </sheetViews>
  <sheetFormatPr baseColWidth="10" defaultColWidth="11.42578125" defaultRowHeight="15" x14ac:dyDescent="0.25"/>
  <cols>
    <col min="1" max="1" width="31.7109375" style="244" customWidth="1"/>
    <col min="2" max="2" width="48.85546875" style="244" customWidth="1"/>
    <col min="3" max="3" width="19.42578125" style="244" customWidth="1"/>
    <col min="4" max="5" width="17.7109375" style="244" customWidth="1"/>
    <col min="6" max="6" width="16" style="244" customWidth="1"/>
    <col min="7" max="16384" width="11.42578125" style="244"/>
  </cols>
  <sheetData>
    <row r="1" spans="1:7" ht="15.75" x14ac:dyDescent="0.25">
      <c r="A1" s="365" t="s">
        <v>513</v>
      </c>
      <c r="B1" s="365"/>
      <c r="C1" s="365"/>
      <c r="D1" s="365"/>
      <c r="E1" s="365"/>
      <c r="F1" s="365"/>
    </row>
    <row r="2" spans="1:7" ht="15.75" x14ac:dyDescent="0.25">
      <c r="A2" s="25"/>
      <c r="B2" s="25"/>
      <c r="C2" s="25"/>
      <c r="D2" s="25"/>
      <c r="E2" s="25"/>
      <c r="F2" s="25"/>
    </row>
    <row r="3" spans="1:7" ht="61.9" customHeight="1" x14ac:dyDescent="0.25">
      <c r="A3" s="22" t="s">
        <v>424</v>
      </c>
      <c r="B3" s="22" t="s">
        <v>423</v>
      </c>
      <c r="C3" s="22" t="s">
        <v>344</v>
      </c>
      <c r="D3" s="42" t="s">
        <v>94</v>
      </c>
      <c r="E3" s="42" t="s">
        <v>93</v>
      </c>
      <c r="F3" s="41" t="s">
        <v>92</v>
      </c>
      <c r="G3" s="21" t="s">
        <v>91</v>
      </c>
    </row>
    <row r="4" spans="1:7" ht="25.15" customHeight="1" x14ac:dyDescent="0.25">
      <c r="A4" s="110"/>
      <c r="B4" s="110" t="s">
        <v>512</v>
      </c>
      <c r="C4" s="7">
        <v>1</v>
      </c>
      <c r="D4" s="112"/>
      <c r="E4" s="112"/>
      <c r="F4" s="136">
        <v>1</v>
      </c>
      <c r="G4" s="89">
        <f t="shared" ref="G4:G11" si="0">F4-C4</f>
        <v>0</v>
      </c>
    </row>
    <row r="5" spans="1:7" ht="31.9" customHeight="1" x14ac:dyDescent="0.25">
      <c r="A5" s="399" t="s">
        <v>151</v>
      </c>
      <c r="B5" s="259" t="s">
        <v>511</v>
      </c>
      <c r="C5" s="13">
        <v>1</v>
      </c>
      <c r="D5" s="16">
        <v>3031</v>
      </c>
      <c r="E5" s="220">
        <f>D5/1840</f>
        <v>1.6472826086956522</v>
      </c>
      <c r="F5" s="136">
        <v>1</v>
      </c>
      <c r="G5" s="90">
        <f t="shared" si="0"/>
        <v>0</v>
      </c>
    </row>
    <row r="6" spans="1:7" ht="31.9" customHeight="1" x14ac:dyDescent="0.25">
      <c r="A6" s="399"/>
      <c r="B6" s="17" t="s">
        <v>510</v>
      </c>
      <c r="C6" s="16">
        <v>1</v>
      </c>
      <c r="D6" s="16">
        <v>0</v>
      </c>
      <c r="E6" s="220">
        <f t="shared" ref="E6:E10" si="1">D6/1840</f>
        <v>0</v>
      </c>
      <c r="F6" s="136">
        <v>1</v>
      </c>
      <c r="G6" s="90">
        <f t="shared" si="0"/>
        <v>0</v>
      </c>
    </row>
    <row r="7" spans="1:7" ht="18.600000000000001" customHeight="1" x14ac:dyDescent="0.25">
      <c r="A7" s="398" t="s">
        <v>365</v>
      </c>
      <c r="B7" s="110" t="s">
        <v>509</v>
      </c>
      <c r="C7" s="7">
        <v>1</v>
      </c>
      <c r="D7" s="7">
        <v>1619</v>
      </c>
      <c r="E7" s="232">
        <f t="shared" si="1"/>
        <v>0.87989130434782614</v>
      </c>
      <c r="F7" s="136">
        <v>1</v>
      </c>
      <c r="G7" s="89">
        <f t="shared" si="0"/>
        <v>0</v>
      </c>
    </row>
    <row r="8" spans="1:7" ht="21" customHeight="1" x14ac:dyDescent="0.25">
      <c r="A8" s="398"/>
      <c r="B8" s="110" t="s">
        <v>508</v>
      </c>
      <c r="C8" s="7">
        <v>0</v>
      </c>
      <c r="D8" s="7">
        <v>2505</v>
      </c>
      <c r="E8" s="232">
        <f t="shared" si="1"/>
        <v>1.361413043478261</v>
      </c>
      <c r="F8" s="136">
        <v>2</v>
      </c>
      <c r="G8" s="89">
        <f t="shared" si="0"/>
        <v>2</v>
      </c>
    </row>
    <row r="9" spans="1:7" ht="20.45" customHeight="1" x14ac:dyDescent="0.25">
      <c r="A9" s="399" t="s">
        <v>179</v>
      </c>
      <c r="B9" s="259" t="s">
        <v>507</v>
      </c>
      <c r="C9" s="13">
        <v>1</v>
      </c>
      <c r="D9" s="16">
        <v>1680</v>
      </c>
      <c r="E9" s="220">
        <f t="shared" si="1"/>
        <v>0.91304347826086951</v>
      </c>
      <c r="F9" s="136">
        <v>1</v>
      </c>
      <c r="G9" s="90">
        <f t="shared" si="0"/>
        <v>0</v>
      </c>
    </row>
    <row r="10" spans="1:7" ht="20.45" customHeight="1" x14ac:dyDescent="0.25">
      <c r="A10" s="399"/>
      <c r="B10" s="259" t="s">
        <v>506</v>
      </c>
      <c r="C10" s="13">
        <v>1</v>
      </c>
      <c r="D10" s="16">
        <v>0</v>
      </c>
      <c r="E10" s="220">
        <f t="shared" si="1"/>
        <v>0</v>
      </c>
      <c r="F10" s="136">
        <v>0</v>
      </c>
      <c r="G10" s="90">
        <f t="shared" si="0"/>
        <v>-1</v>
      </c>
    </row>
    <row r="11" spans="1:7" s="263" customFormat="1" ht="26.25" customHeight="1" x14ac:dyDescent="0.25">
      <c r="A11" s="189" t="s">
        <v>100</v>
      </c>
      <c r="B11" s="189"/>
      <c r="C11" s="144">
        <f>SUM(C4:C10)</f>
        <v>6</v>
      </c>
      <c r="D11" s="144">
        <v>8835</v>
      </c>
      <c r="E11" s="144"/>
      <c r="F11" s="144">
        <f>SUM(F4:F10)</f>
        <v>7</v>
      </c>
      <c r="G11" s="175">
        <f t="shared" si="0"/>
        <v>1</v>
      </c>
    </row>
    <row r="12" spans="1:7" x14ac:dyDescent="0.25">
      <c r="D12" s="135"/>
      <c r="E12" s="135"/>
      <c r="F12" s="134"/>
    </row>
  </sheetData>
  <mergeCells count="4">
    <mergeCell ref="A1:F1"/>
    <mergeCell ref="A7:A8"/>
    <mergeCell ref="A9:A10"/>
    <mergeCell ref="A5:A6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11"/>
  <sheetViews>
    <sheetView workbookViewId="0">
      <selection activeCell="M7" sqref="M7"/>
    </sheetView>
  </sheetViews>
  <sheetFormatPr baseColWidth="10" defaultColWidth="11.42578125" defaultRowHeight="15" x14ac:dyDescent="0.25"/>
  <cols>
    <col min="1" max="1" width="31.7109375" style="244" customWidth="1"/>
    <col min="2" max="2" width="40.28515625" style="244" customWidth="1"/>
    <col min="3" max="3" width="14.7109375" style="244" customWidth="1"/>
    <col min="4" max="4" width="15.42578125" style="244" customWidth="1"/>
    <col min="5" max="6" width="15.28515625" style="244" customWidth="1"/>
    <col min="7" max="7" width="11.85546875" style="244" customWidth="1"/>
    <col min="8" max="16384" width="11.42578125" style="244"/>
  </cols>
  <sheetData>
    <row r="1" spans="1:8" ht="15.75" x14ac:dyDescent="0.25">
      <c r="A1" s="365" t="s">
        <v>551</v>
      </c>
      <c r="B1" s="365"/>
      <c r="C1" s="365"/>
      <c r="D1" s="365"/>
      <c r="E1" s="365"/>
      <c r="F1" s="365"/>
      <c r="G1" s="365"/>
    </row>
    <row r="2" spans="1:8" ht="15.75" x14ac:dyDescent="0.25">
      <c r="A2" s="25"/>
      <c r="B2" s="25"/>
      <c r="C2" s="25"/>
      <c r="D2" s="25"/>
      <c r="E2" s="25"/>
      <c r="F2" s="25"/>
      <c r="G2" s="25"/>
    </row>
    <row r="4" spans="1:8" ht="60" customHeight="1" x14ac:dyDescent="0.25">
      <c r="A4" s="43" t="s">
        <v>98</v>
      </c>
      <c r="B4" s="42" t="s">
        <v>97</v>
      </c>
      <c r="C4" s="42" t="s">
        <v>96</v>
      </c>
      <c r="D4" s="42" t="s">
        <v>95</v>
      </c>
      <c r="E4" s="42" t="s">
        <v>94</v>
      </c>
      <c r="F4" s="42" t="s">
        <v>93</v>
      </c>
      <c r="G4" s="42" t="s">
        <v>92</v>
      </c>
      <c r="H4" s="126" t="s">
        <v>91</v>
      </c>
    </row>
    <row r="5" spans="1:8" ht="17.45" customHeight="1" x14ac:dyDescent="0.25">
      <c r="A5" s="141"/>
      <c r="B5" s="140" t="s">
        <v>512</v>
      </c>
      <c r="C5" s="139"/>
      <c r="D5" s="139">
        <v>1</v>
      </c>
      <c r="E5" s="139"/>
      <c r="F5" s="139"/>
      <c r="G5" s="138">
        <v>1</v>
      </c>
      <c r="H5" s="137"/>
    </row>
    <row r="6" spans="1:8" ht="31.9" customHeight="1" x14ac:dyDescent="0.25">
      <c r="A6" s="264" t="s">
        <v>376</v>
      </c>
      <c r="B6" s="265" t="s">
        <v>517</v>
      </c>
      <c r="C6" s="105"/>
      <c r="D6" s="105">
        <v>1</v>
      </c>
      <c r="E6" s="13">
        <v>2461</v>
      </c>
      <c r="F6" s="225">
        <f t="shared" ref="F6:F10" si="0">E6/1840</f>
        <v>1.3374999999999999</v>
      </c>
      <c r="G6" s="75">
        <v>1</v>
      </c>
      <c r="H6" s="11">
        <f t="shared" ref="H6:H11" si="1">G6-D6</f>
        <v>0</v>
      </c>
    </row>
    <row r="7" spans="1:8" ht="27.6" customHeight="1" x14ac:dyDescent="0.25">
      <c r="A7" s="266" t="s">
        <v>151</v>
      </c>
      <c r="B7" s="267" t="s">
        <v>511</v>
      </c>
      <c r="C7" s="233"/>
      <c r="D7" s="233">
        <v>1</v>
      </c>
      <c r="E7" s="7">
        <v>7260</v>
      </c>
      <c r="F7" s="226">
        <f t="shared" si="0"/>
        <v>3.9456521739130435</v>
      </c>
      <c r="G7" s="76">
        <v>1</v>
      </c>
      <c r="H7" s="7">
        <f t="shared" si="1"/>
        <v>0</v>
      </c>
    </row>
    <row r="8" spans="1:8" ht="27.6" customHeight="1" x14ac:dyDescent="0.25">
      <c r="A8" s="266"/>
      <c r="B8" s="267" t="s">
        <v>516</v>
      </c>
      <c r="C8" s="233"/>
      <c r="D8" s="233">
        <v>1</v>
      </c>
      <c r="E8" s="7"/>
      <c r="F8" s="226">
        <f t="shared" si="0"/>
        <v>0</v>
      </c>
      <c r="G8" s="75">
        <v>1</v>
      </c>
      <c r="H8" s="7">
        <f t="shared" si="1"/>
        <v>0</v>
      </c>
    </row>
    <row r="9" spans="1:8" ht="27.6" customHeight="1" x14ac:dyDescent="0.25">
      <c r="A9" s="268" t="s">
        <v>370</v>
      </c>
      <c r="B9" s="251" t="s">
        <v>369</v>
      </c>
      <c r="C9" s="106"/>
      <c r="D9" s="106">
        <v>1</v>
      </c>
      <c r="E9" s="16">
        <v>1868</v>
      </c>
      <c r="F9" s="227">
        <f t="shared" si="0"/>
        <v>1.0152173913043478</v>
      </c>
      <c r="G9" s="76">
        <v>1</v>
      </c>
      <c r="H9" s="11">
        <f t="shared" si="1"/>
        <v>0</v>
      </c>
    </row>
    <row r="10" spans="1:8" ht="27.6" customHeight="1" x14ac:dyDescent="0.25">
      <c r="A10" s="266" t="s">
        <v>515</v>
      </c>
      <c r="B10" s="267" t="s">
        <v>514</v>
      </c>
      <c r="C10" s="233"/>
      <c r="D10" s="233">
        <v>1</v>
      </c>
      <c r="E10" s="7">
        <v>3937</v>
      </c>
      <c r="F10" s="226">
        <f t="shared" si="0"/>
        <v>2.1396739130434783</v>
      </c>
      <c r="G10" s="75">
        <v>1</v>
      </c>
      <c r="H10" s="7">
        <f t="shared" si="1"/>
        <v>0</v>
      </c>
    </row>
    <row r="11" spans="1:8" s="273" customFormat="1" ht="21" customHeight="1" x14ac:dyDescent="0.3">
      <c r="A11" s="269" t="s">
        <v>0</v>
      </c>
      <c r="B11" s="269"/>
      <c r="C11" s="270"/>
      <c r="D11" s="195">
        <f>SUM(D5:D10)</f>
        <v>6</v>
      </c>
      <c r="E11" s="195"/>
      <c r="F11" s="271"/>
      <c r="G11" s="195">
        <f>SUM(G5:G10)</f>
        <v>6</v>
      </c>
      <c r="H11" s="272">
        <f t="shared" si="1"/>
        <v>0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AC22"/>
  <sheetViews>
    <sheetView topLeftCell="B10" zoomScale="130" zoomScaleNormal="130" workbookViewId="0">
      <selection activeCell="B21" sqref="B21"/>
    </sheetView>
  </sheetViews>
  <sheetFormatPr baseColWidth="10" defaultColWidth="11.5703125" defaultRowHeight="15" x14ac:dyDescent="0.25"/>
  <cols>
    <col min="1" max="1" width="25.85546875" style="114" customWidth="1"/>
    <col min="2" max="2" width="34.42578125" style="114" customWidth="1"/>
    <col min="3" max="3" width="22.42578125" style="114" customWidth="1"/>
    <col min="4" max="5" width="18.7109375" style="114" customWidth="1"/>
    <col min="6" max="6" width="19.42578125" style="114" customWidth="1"/>
    <col min="7" max="7" width="13.85546875" style="114" customWidth="1"/>
    <col min="8" max="16384" width="11.5703125" style="114"/>
  </cols>
  <sheetData>
    <row r="1" spans="1:7" ht="15.75" x14ac:dyDescent="0.25">
      <c r="A1" s="397" t="s">
        <v>477</v>
      </c>
      <c r="B1" s="397"/>
      <c r="C1" s="397"/>
      <c r="D1" s="397"/>
      <c r="E1" s="397"/>
      <c r="F1" s="397"/>
      <c r="G1" s="118"/>
    </row>
    <row r="3" spans="1:7" ht="51.6" customHeight="1" x14ac:dyDescent="0.25">
      <c r="A3" s="56" t="s">
        <v>424</v>
      </c>
      <c r="B3" s="56" t="s">
        <v>423</v>
      </c>
      <c r="C3" s="56" t="s">
        <v>344</v>
      </c>
      <c r="D3" s="42" t="s">
        <v>94</v>
      </c>
      <c r="E3" s="42" t="s">
        <v>93</v>
      </c>
      <c r="F3" s="41" t="s">
        <v>92</v>
      </c>
      <c r="G3" s="21" t="s">
        <v>91</v>
      </c>
    </row>
    <row r="4" spans="1:7" ht="27.6" customHeight="1" x14ac:dyDescent="0.25">
      <c r="A4" s="384"/>
      <c r="B4" s="110" t="s">
        <v>476</v>
      </c>
      <c r="C4" s="109">
        <v>1</v>
      </c>
      <c r="D4" s="93"/>
      <c r="E4" s="93"/>
      <c r="F4" s="83">
        <v>1</v>
      </c>
      <c r="G4" s="103">
        <f t="shared" ref="G4:G21" si="0">F4-C4</f>
        <v>0</v>
      </c>
    </row>
    <row r="5" spans="1:7" ht="24.6" customHeight="1" x14ac:dyDescent="0.25">
      <c r="A5" s="384"/>
      <c r="B5" s="110" t="s">
        <v>475</v>
      </c>
      <c r="C5" s="109">
        <v>1</v>
      </c>
      <c r="D5" s="93"/>
      <c r="E5" s="93"/>
      <c r="F5" s="83">
        <v>1</v>
      </c>
      <c r="G5" s="103">
        <f t="shared" si="0"/>
        <v>0</v>
      </c>
    </row>
    <row r="6" spans="1:7" ht="38.450000000000003" customHeight="1" x14ac:dyDescent="0.25">
      <c r="A6" s="366" t="s">
        <v>431</v>
      </c>
      <c r="B6" s="14" t="s">
        <v>430</v>
      </c>
      <c r="C6" s="55">
        <v>1</v>
      </c>
      <c r="D6" s="85">
        <v>2926</v>
      </c>
      <c r="E6" s="224">
        <f>D6/1840</f>
        <v>1.5902173913043478</v>
      </c>
      <c r="F6" s="199">
        <f>D6/1840</f>
        <v>1.5902173913043478</v>
      </c>
      <c r="G6" s="90">
        <f t="shared" si="0"/>
        <v>0.5902173913043478</v>
      </c>
    </row>
    <row r="7" spans="1:7" ht="38.450000000000003" customHeight="1" x14ac:dyDescent="0.25">
      <c r="A7" s="366"/>
      <c r="B7" s="17" t="s">
        <v>474</v>
      </c>
      <c r="C7" s="29">
        <v>1</v>
      </c>
      <c r="D7" s="85">
        <v>0</v>
      </c>
      <c r="E7" s="224">
        <f t="shared" ref="E7:E20" si="1">D7/1840</f>
        <v>0</v>
      </c>
      <c r="F7" s="83">
        <v>1</v>
      </c>
      <c r="G7" s="90">
        <f t="shared" si="0"/>
        <v>0</v>
      </c>
    </row>
    <row r="8" spans="1:7" ht="36.6" customHeight="1" x14ac:dyDescent="0.25">
      <c r="A8" s="387" t="s">
        <v>409</v>
      </c>
      <c r="B8" s="9" t="s">
        <v>408</v>
      </c>
      <c r="C8" s="52">
        <v>1</v>
      </c>
      <c r="D8" s="84">
        <v>788</v>
      </c>
      <c r="E8" s="231">
        <f t="shared" si="1"/>
        <v>0.42826086956521742</v>
      </c>
      <c r="F8" s="83">
        <v>1</v>
      </c>
      <c r="G8" s="103">
        <f t="shared" si="0"/>
        <v>0</v>
      </c>
    </row>
    <row r="9" spans="1:7" ht="36.6" customHeight="1" x14ac:dyDescent="0.25">
      <c r="A9" s="387"/>
      <c r="B9" s="9" t="s">
        <v>228</v>
      </c>
      <c r="C9" s="52">
        <v>1</v>
      </c>
      <c r="D9" s="84">
        <v>3678</v>
      </c>
      <c r="E9" s="231">
        <f t="shared" si="1"/>
        <v>1.9989130434782609</v>
      </c>
      <c r="F9" s="83">
        <v>3</v>
      </c>
      <c r="G9" s="103">
        <f t="shared" si="0"/>
        <v>2</v>
      </c>
    </row>
    <row r="10" spans="1:7" ht="36.6" customHeight="1" x14ac:dyDescent="0.25">
      <c r="A10" s="387"/>
      <c r="B10" s="9" t="s">
        <v>473</v>
      </c>
      <c r="C10" s="52">
        <v>0</v>
      </c>
      <c r="D10" s="84">
        <v>2410</v>
      </c>
      <c r="E10" s="231">
        <f t="shared" si="1"/>
        <v>1.3097826086956521</v>
      </c>
      <c r="F10" s="83">
        <v>0</v>
      </c>
      <c r="G10" s="103">
        <f t="shared" si="0"/>
        <v>0</v>
      </c>
    </row>
    <row r="11" spans="1:7" ht="36.6" customHeight="1" x14ac:dyDescent="0.25">
      <c r="A11" s="387"/>
      <c r="B11" s="9" t="s">
        <v>472</v>
      </c>
      <c r="C11" s="52">
        <v>0</v>
      </c>
      <c r="D11" s="84">
        <v>1183</v>
      </c>
      <c r="E11" s="231">
        <f t="shared" si="1"/>
        <v>0.64293478260869563</v>
      </c>
      <c r="F11" s="83">
        <v>0</v>
      </c>
      <c r="G11" s="103">
        <f t="shared" si="0"/>
        <v>0</v>
      </c>
    </row>
    <row r="12" spans="1:7" ht="22.15" customHeight="1" x14ac:dyDescent="0.25">
      <c r="A12" s="366" t="s">
        <v>407</v>
      </c>
      <c r="B12" s="14" t="s">
        <v>406</v>
      </c>
      <c r="C12" s="55">
        <v>1</v>
      </c>
      <c r="D12" s="85">
        <v>0</v>
      </c>
      <c r="E12" s="224">
        <f t="shared" si="1"/>
        <v>0</v>
      </c>
      <c r="F12" s="83">
        <v>1</v>
      </c>
      <c r="G12" s="90">
        <f t="shared" si="0"/>
        <v>0</v>
      </c>
    </row>
    <row r="13" spans="1:7" ht="22.15" customHeight="1" x14ac:dyDescent="0.25">
      <c r="A13" s="366"/>
      <c r="B13" s="17" t="s">
        <v>405</v>
      </c>
      <c r="C13" s="29">
        <v>1</v>
      </c>
      <c r="D13" s="85">
        <v>1525</v>
      </c>
      <c r="E13" s="224">
        <f t="shared" si="1"/>
        <v>0.82880434782608692</v>
      </c>
      <c r="F13" s="83">
        <v>0</v>
      </c>
      <c r="G13" s="90">
        <f t="shared" si="0"/>
        <v>-1</v>
      </c>
    </row>
    <row r="14" spans="1:7" ht="31.9" customHeight="1" x14ac:dyDescent="0.25">
      <c r="A14" s="387" t="s">
        <v>249</v>
      </c>
      <c r="B14" s="9" t="s">
        <v>248</v>
      </c>
      <c r="C14" s="52">
        <v>1</v>
      </c>
      <c r="D14" s="84">
        <v>728</v>
      </c>
      <c r="E14" s="231">
        <f t="shared" si="1"/>
        <v>0.39565217391304347</v>
      </c>
      <c r="F14" s="83">
        <v>1</v>
      </c>
      <c r="G14" s="103">
        <f t="shared" si="0"/>
        <v>0</v>
      </c>
    </row>
    <row r="15" spans="1:7" ht="31.9" customHeight="1" x14ac:dyDescent="0.25">
      <c r="A15" s="387"/>
      <c r="B15" s="9" t="s">
        <v>247</v>
      </c>
      <c r="C15" s="52">
        <v>1</v>
      </c>
      <c r="D15" s="84">
        <v>1320</v>
      </c>
      <c r="E15" s="231">
        <f t="shared" si="1"/>
        <v>0.71739130434782605</v>
      </c>
      <c r="F15" s="83">
        <v>1</v>
      </c>
      <c r="G15" s="103">
        <f t="shared" si="0"/>
        <v>0</v>
      </c>
    </row>
    <row r="16" spans="1:7" ht="49.15" customHeight="1" x14ac:dyDescent="0.25">
      <c r="A16" s="387"/>
      <c r="B16" s="215" t="s">
        <v>471</v>
      </c>
      <c r="C16" s="52">
        <v>0</v>
      </c>
      <c r="D16" s="84">
        <v>1486</v>
      </c>
      <c r="E16" s="231">
        <f t="shared" si="1"/>
        <v>0.80760869565217386</v>
      </c>
      <c r="F16" s="83">
        <v>0</v>
      </c>
      <c r="G16" s="103">
        <f t="shared" si="0"/>
        <v>0</v>
      </c>
    </row>
    <row r="17" spans="1:29" ht="22.9" customHeight="1" x14ac:dyDescent="0.25">
      <c r="A17" s="366" t="s">
        <v>470</v>
      </c>
      <c r="B17" s="14" t="s">
        <v>469</v>
      </c>
      <c r="C17" s="55">
        <v>1</v>
      </c>
      <c r="D17" s="85">
        <v>191</v>
      </c>
      <c r="E17" s="224">
        <f t="shared" si="1"/>
        <v>0.10380434782608695</v>
      </c>
      <c r="F17" s="83">
        <v>1</v>
      </c>
      <c r="G17" s="90">
        <f t="shared" si="0"/>
        <v>0</v>
      </c>
    </row>
    <row r="18" spans="1:29" ht="31.5" x14ac:dyDescent="0.25">
      <c r="A18" s="366"/>
      <c r="B18" s="17" t="s">
        <v>468</v>
      </c>
      <c r="C18" s="29">
        <v>1</v>
      </c>
      <c r="D18" s="85">
        <v>137</v>
      </c>
      <c r="E18" s="224">
        <f t="shared" si="1"/>
        <v>7.4456521739130435E-2</v>
      </c>
      <c r="F18" s="83">
        <v>0</v>
      </c>
      <c r="G18" s="90">
        <f t="shared" si="0"/>
        <v>-1</v>
      </c>
    </row>
    <row r="19" spans="1:29" s="115" customFormat="1" ht="21" customHeight="1" x14ac:dyDescent="0.25">
      <c r="A19" s="387" t="s">
        <v>404</v>
      </c>
      <c r="B19" s="9" t="s">
        <v>19</v>
      </c>
      <c r="C19" s="52">
        <v>1</v>
      </c>
      <c r="D19" s="117"/>
      <c r="E19" s="231">
        <f t="shared" si="1"/>
        <v>0</v>
      </c>
      <c r="F19" s="73">
        <v>1</v>
      </c>
      <c r="G19" s="103">
        <f t="shared" si="0"/>
        <v>0</v>
      </c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</row>
    <row r="20" spans="1:29" s="115" customFormat="1" ht="21" customHeight="1" x14ac:dyDescent="0.25">
      <c r="A20" s="387"/>
      <c r="B20" s="9" t="s">
        <v>403</v>
      </c>
      <c r="C20" s="52">
        <v>1</v>
      </c>
      <c r="D20" s="116"/>
      <c r="E20" s="231">
        <f t="shared" si="1"/>
        <v>0</v>
      </c>
      <c r="F20" s="73">
        <v>1</v>
      </c>
      <c r="G20" s="103">
        <f t="shared" si="0"/>
        <v>0</v>
      </c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/>
      <c r="AC20" s="114"/>
    </row>
    <row r="21" spans="1:29" s="201" customFormat="1" ht="27.6" customHeight="1" x14ac:dyDescent="0.3">
      <c r="A21" s="151" t="s">
        <v>100</v>
      </c>
      <c r="B21" s="200"/>
      <c r="C21" s="185">
        <f>SUM(C4:C20)</f>
        <v>14</v>
      </c>
      <c r="D21" s="185"/>
      <c r="E21" s="185"/>
      <c r="F21" s="185">
        <f>SUM(F4:F20)</f>
        <v>14.590217391304348</v>
      </c>
      <c r="G21" s="175">
        <f t="shared" si="0"/>
        <v>0.59021739130434803</v>
      </c>
    </row>
    <row r="22" spans="1:29" ht="15.75" x14ac:dyDescent="0.25">
      <c r="A22" s="39"/>
      <c r="B22" s="39"/>
      <c r="C22" s="39"/>
      <c r="D22" s="39"/>
      <c r="E22" s="39"/>
      <c r="F22" s="39"/>
    </row>
  </sheetData>
  <mergeCells count="8">
    <mergeCell ref="A1:F1"/>
    <mergeCell ref="A4:A5"/>
    <mergeCell ref="A19:A20"/>
    <mergeCell ref="A6:A7"/>
    <mergeCell ref="A8:A11"/>
    <mergeCell ref="A12:A13"/>
    <mergeCell ref="A14:A16"/>
    <mergeCell ref="A17:A18"/>
  </mergeCells>
  <pageMargins left="0.25" right="0.25" top="0.75" bottom="0.75" header="0.3" footer="0.3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AK18"/>
  <sheetViews>
    <sheetView topLeftCell="A7" zoomScale="110" zoomScaleNormal="110" workbookViewId="0">
      <selection activeCell="F22" sqref="F22"/>
    </sheetView>
  </sheetViews>
  <sheetFormatPr baseColWidth="10" defaultColWidth="11.5703125" defaultRowHeight="15" x14ac:dyDescent="0.25"/>
  <cols>
    <col min="1" max="1" width="25.85546875" style="114" customWidth="1"/>
    <col min="2" max="2" width="34.42578125" style="114" customWidth="1"/>
    <col min="3" max="3" width="19.28515625" style="114" customWidth="1"/>
    <col min="4" max="5" width="19.140625" style="114" customWidth="1"/>
    <col min="6" max="6" width="18.5703125" style="114" customWidth="1"/>
    <col min="7" max="16384" width="11.5703125" style="114"/>
  </cols>
  <sheetData>
    <row r="1" spans="1:37" ht="15.75" x14ac:dyDescent="0.25">
      <c r="A1" s="397" t="s">
        <v>479</v>
      </c>
      <c r="B1" s="397"/>
      <c r="C1" s="397"/>
      <c r="D1" s="397"/>
      <c r="E1" s="397"/>
      <c r="F1" s="397"/>
    </row>
    <row r="3" spans="1:37" ht="46.15" customHeight="1" x14ac:dyDescent="0.25">
      <c r="A3" s="22" t="s">
        <v>424</v>
      </c>
      <c r="B3" s="22" t="s">
        <v>423</v>
      </c>
      <c r="C3" s="22" t="s">
        <v>344</v>
      </c>
      <c r="D3" s="42" t="s">
        <v>94</v>
      </c>
      <c r="E3" s="42" t="s">
        <v>93</v>
      </c>
      <c r="F3" s="41" t="s">
        <v>92</v>
      </c>
      <c r="G3" s="21" t="s">
        <v>91</v>
      </c>
    </row>
    <row r="4" spans="1:37" ht="36.6" customHeight="1" x14ac:dyDescent="0.25">
      <c r="A4" s="216"/>
      <c r="B4" s="110" t="s">
        <v>476</v>
      </c>
      <c r="C4" s="109">
        <v>1</v>
      </c>
      <c r="D4" s="109"/>
      <c r="E4" s="109"/>
      <c r="F4" s="79">
        <v>1</v>
      </c>
      <c r="G4" s="196">
        <f t="shared" ref="G4:G17" si="0">F4-C4</f>
        <v>0</v>
      </c>
    </row>
    <row r="5" spans="1:37" ht="36.6" customHeight="1" x14ac:dyDescent="0.25">
      <c r="A5" s="366" t="s">
        <v>431</v>
      </c>
      <c r="B5" s="14" t="s">
        <v>430</v>
      </c>
      <c r="C5" s="55">
        <v>1</v>
      </c>
      <c r="D5" s="55">
        <v>1185</v>
      </c>
      <c r="E5" s="230">
        <f>D5/1840</f>
        <v>0.64402173913043481</v>
      </c>
      <c r="F5" s="197">
        <v>1</v>
      </c>
      <c r="G5" s="65">
        <f t="shared" si="0"/>
        <v>0</v>
      </c>
    </row>
    <row r="6" spans="1:37" ht="36.6" customHeight="1" x14ac:dyDescent="0.25">
      <c r="A6" s="366"/>
      <c r="B6" s="17" t="s">
        <v>478</v>
      </c>
      <c r="C6" s="29">
        <v>1</v>
      </c>
      <c r="D6" s="29">
        <v>0</v>
      </c>
      <c r="E6" s="230">
        <f t="shared" ref="E6:E16" si="1">D6/1840</f>
        <v>0</v>
      </c>
      <c r="F6" s="79">
        <v>0</v>
      </c>
      <c r="G6" s="65">
        <f t="shared" si="0"/>
        <v>-1</v>
      </c>
    </row>
    <row r="7" spans="1:37" ht="36.6" customHeight="1" x14ac:dyDescent="0.25">
      <c r="A7" s="387" t="s">
        <v>409</v>
      </c>
      <c r="B7" s="9" t="s">
        <v>408</v>
      </c>
      <c r="C7" s="52">
        <v>1</v>
      </c>
      <c r="D7" s="52">
        <v>940</v>
      </c>
      <c r="E7" s="234">
        <f t="shared" si="1"/>
        <v>0.51086956521739135</v>
      </c>
      <c r="F7" s="79">
        <v>1</v>
      </c>
      <c r="G7" s="66">
        <f t="shared" si="0"/>
        <v>0</v>
      </c>
    </row>
    <row r="8" spans="1:37" ht="36.6" customHeight="1" x14ac:dyDescent="0.25">
      <c r="A8" s="387"/>
      <c r="B8" s="9" t="s">
        <v>228</v>
      </c>
      <c r="C8" s="52">
        <v>1</v>
      </c>
      <c r="D8" s="52">
        <v>1784</v>
      </c>
      <c r="E8" s="234">
        <f t="shared" si="1"/>
        <v>0.9695652173913043</v>
      </c>
      <c r="F8" s="79">
        <v>1</v>
      </c>
      <c r="G8" s="66">
        <f t="shared" si="0"/>
        <v>0</v>
      </c>
    </row>
    <row r="9" spans="1:37" ht="36.6" customHeight="1" x14ac:dyDescent="0.25">
      <c r="A9" s="366" t="s">
        <v>407</v>
      </c>
      <c r="B9" s="14" t="s">
        <v>406</v>
      </c>
      <c r="C9" s="55">
        <v>1</v>
      </c>
      <c r="D9" s="55">
        <v>1459</v>
      </c>
      <c r="E9" s="230">
        <f t="shared" si="1"/>
        <v>0.79293478260869565</v>
      </c>
      <c r="F9" s="197">
        <v>1</v>
      </c>
      <c r="G9" s="65">
        <f t="shared" si="0"/>
        <v>0</v>
      </c>
    </row>
    <row r="10" spans="1:37" ht="36.6" customHeight="1" x14ac:dyDescent="0.25">
      <c r="A10" s="366"/>
      <c r="B10" s="17" t="s">
        <v>405</v>
      </c>
      <c r="C10" s="29">
        <v>1</v>
      </c>
      <c r="D10" s="29">
        <v>5353</v>
      </c>
      <c r="E10" s="230">
        <f t="shared" si="1"/>
        <v>2.9092391304347824</v>
      </c>
      <c r="F10" s="79">
        <v>1</v>
      </c>
      <c r="G10" s="65">
        <f t="shared" si="0"/>
        <v>0</v>
      </c>
    </row>
    <row r="11" spans="1:37" ht="36.6" customHeight="1" x14ac:dyDescent="0.25">
      <c r="A11" s="387" t="s">
        <v>249</v>
      </c>
      <c r="B11" s="9" t="s">
        <v>248</v>
      </c>
      <c r="C11" s="52">
        <v>1</v>
      </c>
      <c r="D11" s="52">
        <v>1456</v>
      </c>
      <c r="E11" s="234">
        <f t="shared" si="1"/>
        <v>0.79130434782608694</v>
      </c>
      <c r="F11" s="79">
        <v>1</v>
      </c>
      <c r="G11" s="66">
        <f t="shared" si="0"/>
        <v>0</v>
      </c>
    </row>
    <row r="12" spans="1:37" ht="36.6" customHeight="1" x14ac:dyDescent="0.25">
      <c r="A12" s="387"/>
      <c r="B12" s="9" t="s">
        <v>247</v>
      </c>
      <c r="C12" s="52">
        <v>1</v>
      </c>
      <c r="D12" s="52">
        <v>1950</v>
      </c>
      <c r="E12" s="234">
        <f t="shared" si="1"/>
        <v>1.0597826086956521</v>
      </c>
      <c r="F12" s="79">
        <v>1</v>
      </c>
      <c r="G12" s="66">
        <f t="shared" si="0"/>
        <v>0</v>
      </c>
    </row>
    <row r="13" spans="1:37" ht="36.6" customHeight="1" x14ac:dyDescent="0.25">
      <c r="A13" s="366" t="s">
        <v>470</v>
      </c>
      <c r="B13" s="14" t="s">
        <v>469</v>
      </c>
      <c r="C13" s="55">
        <v>1</v>
      </c>
      <c r="D13" s="55">
        <v>1084</v>
      </c>
      <c r="E13" s="230">
        <f t="shared" si="1"/>
        <v>0.58913043478260874</v>
      </c>
      <c r="F13" s="197">
        <v>1</v>
      </c>
      <c r="G13" s="65">
        <f t="shared" si="0"/>
        <v>0</v>
      </c>
    </row>
    <row r="14" spans="1:37" ht="36.6" customHeight="1" x14ac:dyDescent="0.25">
      <c r="A14" s="366"/>
      <c r="B14" s="17" t="s">
        <v>468</v>
      </c>
      <c r="C14" s="29">
        <v>1</v>
      </c>
      <c r="D14" s="29">
        <v>0</v>
      </c>
      <c r="E14" s="230">
        <f t="shared" si="1"/>
        <v>0</v>
      </c>
      <c r="F14" s="79">
        <v>0</v>
      </c>
      <c r="G14" s="65">
        <f t="shared" si="0"/>
        <v>-1</v>
      </c>
    </row>
    <row r="15" spans="1:37" s="115" customFormat="1" ht="36.6" customHeight="1" x14ac:dyDescent="0.25">
      <c r="A15" s="387" t="s">
        <v>404</v>
      </c>
      <c r="B15" s="9" t="s">
        <v>19</v>
      </c>
      <c r="C15" s="52">
        <v>1</v>
      </c>
      <c r="D15" s="52">
        <v>1523</v>
      </c>
      <c r="E15" s="234">
        <f t="shared" si="1"/>
        <v>0.82771739130434785</v>
      </c>
      <c r="F15" s="79">
        <v>1</v>
      </c>
      <c r="G15" s="66">
        <f t="shared" si="0"/>
        <v>0</v>
      </c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</row>
    <row r="16" spans="1:37" s="115" customFormat="1" ht="36.6" customHeight="1" x14ac:dyDescent="0.25">
      <c r="A16" s="387"/>
      <c r="B16" s="9" t="s">
        <v>403</v>
      </c>
      <c r="C16" s="52">
        <v>1</v>
      </c>
      <c r="D16" s="52">
        <v>2611</v>
      </c>
      <c r="E16" s="234">
        <f t="shared" si="1"/>
        <v>1.4190217391304347</v>
      </c>
      <c r="F16" s="79">
        <v>1</v>
      </c>
      <c r="G16" s="66">
        <f t="shared" si="0"/>
        <v>0</v>
      </c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</row>
    <row r="17" spans="1:7" ht="28.15" customHeight="1" x14ac:dyDescent="0.25">
      <c r="A17" s="152" t="s">
        <v>100</v>
      </c>
      <c r="B17" s="152"/>
      <c r="C17" s="175">
        <f>SUM(C4:C16)</f>
        <v>13</v>
      </c>
      <c r="D17" s="175"/>
      <c r="E17" s="175"/>
      <c r="F17" s="175">
        <f>SUM(F4:F16)</f>
        <v>11</v>
      </c>
      <c r="G17" s="152">
        <f t="shared" si="0"/>
        <v>-2</v>
      </c>
    </row>
    <row r="18" spans="1:7" ht="15.75" x14ac:dyDescent="0.25">
      <c r="A18" s="39"/>
      <c r="B18" s="39"/>
      <c r="C18" s="39"/>
      <c r="D18" s="39"/>
      <c r="E18" s="39"/>
      <c r="F18" s="39"/>
    </row>
  </sheetData>
  <mergeCells count="7">
    <mergeCell ref="A1:F1"/>
    <mergeCell ref="A15:A16"/>
    <mergeCell ref="A5:A6"/>
    <mergeCell ref="A7:A8"/>
    <mergeCell ref="A9:A10"/>
    <mergeCell ref="A11:A12"/>
    <mergeCell ref="A13:A14"/>
  </mergeCells>
  <pageMargins left="0.25" right="0.25" top="0.75" bottom="0.75" header="0.3" footer="0.3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G18"/>
  <sheetViews>
    <sheetView zoomScale="110" zoomScaleNormal="110" workbookViewId="0">
      <selection activeCell="J11" sqref="J11"/>
    </sheetView>
  </sheetViews>
  <sheetFormatPr baseColWidth="10" defaultColWidth="11.5703125" defaultRowHeight="15" x14ac:dyDescent="0.25"/>
  <cols>
    <col min="1" max="1" width="25.85546875" style="114" customWidth="1"/>
    <col min="2" max="2" width="34.42578125" style="114" customWidth="1"/>
    <col min="3" max="3" width="22.5703125" style="114" customWidth="1"/>
    <col min="4" max="5" width="17.7109375" style="114" customWidth="1"/>
    <col min="6" max="6" width="18.7109375" style="114" customWidth="1"/>
    <col min="7" max="16384" width="11.5703125" style="114"/>
  </cols>
  <sheetData>
    <row r="1" spans="1:7" ht="15.75" x14ac:dyDescent="0.25">
      <c r="A1" s="397" t="s">
        <v>480</v>
      </c>
      <c r="B1" s="397"/>
      <c r="C1" s="397"/>
      <c r="D1" s="397"/>
      <c r="E1" s="397"/>
      <c r="F1" s="397"/>
    </row>
    <row r="3" spans="1:7" ht="44.25" customHeight="1" x14ac:dyDescent="0.25">
      <c r="A3" s="22" t="s">
        <v>424</v>
      </c>
      <c r="B3" s="22" t="s">
        <v>423</v>
      </c>
      <c r="C3" s="22" t="s">
        <v>344</v>
      </c>
      <c r="D3" s="42" t="s">
        <v>94</v>
      </c>
      <c r="E3" s="42" t="s">
        <v>93</v>
      </c>
      <c r="F3" s="41" t="s">
        <v>92</v>
      </c>
      <c r="G3" s="21" t="s">
        <v>91</v>
      </c>
    </row>
    <row r="4" spans="1:7" ht="22.5" customHeight="1" x14ac:dyDescent="0.25">
      <c r="A4" s="120"/>
      <c r="B4" s="94" t="s">
        <v>476</v>
      </c>
      <c r="C4" s="109">
        <v>1</v>
      </c>
      <c r="D4" s="93">
        <v>0</v>
      </c>
      <c r="E4" s="93"/>
      <c r="F4" s="83">
        <v>1</v>
      </c>
      <c r="G4" s="103">
        <f t="shared" ref="G4:G17" si="0">F4-C4</f>
        <v>0</v>
      </c>
    </row>
    <row r="5" spans="1:7" ht="30" customHeight="1" x14ac:dyDescent="0.25">
      <c r="A5" s="400" t="s">
        <v>431</v>
      </c>
      <c r="B5" s="92" t="s">
        <v>430</v>
      </c>
      <c r="C5" s="55">
        <v>1</v>
      </c>
      <c r="D5" s="85">
        <v>677</v>
      </c>
      <c r="E5" s="224">
        <f>D5/1840</f>
        <v>0.36793478260869567</v>
      </c>
      <c r="F5" s="83">
        <v>1</v>
      </c>
      <c r="G5" s="90">
        <f t="shared" si="0"/>
        <v>0</v>
      </c>
    </row>
    <row r="6" spans="1:7" ht="30" customHeight="1" x14ac:dyDescent="0.25">
      <c r="A6" s="400"/>
      <c r="B6" s="214" t="s">
        <v>168</v>
      </c>
      <c r="C6" s="29">
        <v>1</v>
      </c>
      <c r="D6" s="85">
        <v>0</v>
      </c>
      <c r="E6" s="224">
        <f t="shared" ref="E6:E16" si="1">D6/1840</f>
        <v>0</v>
      </c>
      <c r="F6" s="83">
        <v>0</v>
      </c>
      <c r="G6" s="90">
        <f t="shared" si="0"/>
        <v>-1</v>
      </c>
    </row>
    <row r="7" spans="1:7" ht="30" customHeight="1" x14ac:dyDescent="0.25">
      <c r="A7" s="387" t="s">
        <v>409</v>
      </c>
      <c r="B7" s="215" t="s">
        <v>408</v>
      </c>
      <c r="C7" s="52">
        <v>1</v>
      </c>
      <c r="D7" s="84">
        <v>1057</v>
      </c>
      <c r="E7" s="234">
        <f t="shared" si="1"/>
        <v>0.57445652173913042</v>
      </c>
      <c r="F7" s="83">
        <v>1</v>
      </c>
      <c r="G7" s="103">
        <f t="shared" si="0"/>
        <v>0</v>
      </c>
    </row>
    <row r="8" spans="1:7" ht="30" customHeight="1" x14ac:dyDescent="0.25">
      <c r="A8" s="387"/>
      <c r="B8" s="215" t="s">
        <v>228</v>
      </c>
      <c r="C8" s="52">
        <v>1</v>
      </c>
      <c r="D8" s="84">
        <v>1352</v>
      </c>
      <c r="E8" s="234">
        <f t="shared" si="1"/>
        <v>0.73478260869565215</v>
      </c>
      <c r="F8" s="83">
        <v>1</v>
      </c>
      <c r="G8" s="103">
        <f t="shared" si="0"/>
        <v>0</v>
      </c>
    </row>
    <row r="9" spans="1:7" ht="30" customHeight="1" x14ac:dyDescent="0.25">
      <c r="A9" s="386" t="s">
        <v>407</v>
      </c>
      <c r="B9" s="214" t="s">
        <v>406</v>
      </c>
      <c r="C9" s="29">
        <v>1</v>
      </c>
      <c r="D9" s="85">
        <v>511</v>
      </c>
      <c r="E9" s="224">
        <f t="shared" si="1"/>
        <v>0.2777173913043478</v>
      </c>
      <c r="F9" s="83">
        <v>1</v>
      </c>
      <c r="G9" s="90">
        <f t="shared" si="0"/>
        <v>0</v>
      </c>
    </row>
    <row r="10" spans="1:7" ht="30" customHeight="1" x14ac:dyDescent="0.25">
      <c r="A10" s="386"/>
      <c r="B10" s="214" t="s">
        <v>405</v>
      </c>
      <c r="C10" s="29">
        <v>1</v>
      </c>
      <c r="D10" s="85">
        <v>417</v>
      </c>
      <c r="E10" s="224">
        <f t="shared" si="1"/>
        <v>0.22663043478260869</v>
      </c>
      <c r="F10" s="83">
        <v>0</v>
      </c>
      <c r="G10" s="90">
        <f t="shared" si="0"/>
        <v>-1</v>
      </c>
    </row>
    <row r="11" spans="1:7" ht="30" customHeight="1" x14ac:dyDescent="0.25">
      <c r="A11" s="387" t="s">
        <v>249</v>
      </c>
      <c r="B11" s="215" t="s">
        <v>248</v>
      </c>
      <c r="C11" s="52">
        <v>1</v>
      </c>
      <c r="D11" s="84">
        <v>1558</v>
      </c>
      <c r="E11" s="234">
        <f t="shared" si="1"/>
        <v>0.84673913043478266</v>
      </c>
      <c r="F11" s="83">
        <v>1</v>
      </c>
      <c r="G11" s="103">
        <f t="shared" si="0"/>
        <v>0</v>
      </c>
    </row>
    <row r="12" spans="1:7" ht="30" customHeight="1" x14ac:dyDescent="0.25">
      <c r="A12" s="387"/>
      <c r="B12" s="215" t="s">
        <v>247</v>
      </c>
      <c r="C12" s="52">
        <v>1</v>
      </c>
      <c r="D12" s="84">
        <v>733</v>
      </c>
      <c r="E12" s="234">
        <f t="shared" si="1"/>
        <v>0.39836956521739131</v>
      </c>
      <c r="F12" s="83">
        <v>1</v>
      </c>
      <c r="G12" s="103">
        <f t="shared" si="0"/>
        <v>0</v>
      </c>
    </row>
    <row r="13" spans="1:7" ht="30" customHeight="1" x14ac:dyDescent="0.25">
      <c r="A13" s="366" t="s">
        <v>470</v>
      </c>
      <c r="B13" s="92" t="s">
        <v>469</v>
      </c>
      <c r="C13" s="55">
        <v>1</v>
      </c>
      <c r="D13" s="85">
        <v>342</v>
      </c>
      <c r="E13" s="224">
        <f t="shared" si="1"/>
        <v>0.18586956521739131</v>
      </c>
      <c r="F13" s="83">
        <v>1</v>
      </c>
      <c r="G13" s="90">
        <f t="shared" si="0"/>
        <v>0</v>
      </c>
    </row>
    <row r="14" spans="1:7" ht="30" customHeight="1" x14ac:dyDescent="0.25">
      <c r="A14" s="366"/>
      <c r="B14" s="214" t="s">
        <v>468</v>
      </c>
      <c r="C14" s="29">
        <v>1</v>
      </c>
      <c r="D14" s="85">
        <v>66</v>
      </c>
      <c r="E14" s="224">
        <f t="shared" si="1"/>
        <v>3.5869565217391305E-2</v>
      </c>
      <c r="F14" s="83">
        <v>0</v>
      </c>
      <c r="G14" s="90">
        <f t="shared" si="0"/>
        <v>-1</v>
      </c>
    </row>
    <row r="15" spans="1:7" ht="30" customHeight="1" x14ac:dyDescent="0.25">
      <c r="A15" s="387" t="s">
        <v>404</v>
      </c>
      <c r="B15" s="215" t="s">
        <v>19</v>
      </c>
      <c r="C15" s="52">
        <v>1</v>
      </c>
      <c r="D15" s="84">
        <v>231</v>
      </c>
      <c r="E15" s="234">
        <f t="shared" si="1"/>
        <v>0.12554347826086956</v>
      </c>
      <c r="F15" s="83">
        <v>1</v>
      </c>
      <c r="G15" s="103">
        <f t="shared" si="0"/>
        <v>0</v>
      </c>
    </row>
    <row r="16" spans="1:7" ht="30" customHeight="1" x14ac:dyDescent="0.25">
      <c r="A16" s="387"/>
      <c r="B16" s="215" t="s">
        <v>403</v>
      </c>
      <c r="C16" s="52">
        <v>1</v>
      </c>
      <c r="D16" s="84">
        <v>0</v>
      </c>
      <c r="E16" s="234">
        <f t="shared" si="1"/>
        <v>0</v>
      </c>
      <c r="F16" s="83">
        <v>0</v>
      </c>
      <c r="G16" s="103">
        <f t="shared" si="0"/>
        <v>-1</v>
      </c>
    </row>
    <row r="17" spans="1:7" s="202" customFormat="1" ht="30" customHeight="1" x14ac:dyDescent="0.25">
      <c r="A17" s="151" t="s">
        <v>100</v>
      </c>
      <c r="B17" s="171"/>
      <c r="C17" s="185">
        <f>SUM(C4:C16)</f>
        <v>13</v>
      </c>
      <c r="D17" s="185"/>
      <c r="E17" s="185"/>
      <c r="F17" s="185">
        <f>SUM(F4:F16)</f>
        <v>9</v>
      </c>
      <c r="G17" s="175">
        <f t="shared" si="0"/>
        <v>-4</v>
      </c>
    </row>
    <row r="18" spans="1:7" ht="15.75" x14ac:dyDescent="0.25">
      <c r="A18" s="119"/>
      <c r="B18" s="39"/>
      <c r="C18" s="39"/>
      <c r="D18" s="39"/>
      <c r="E18" s="39"/>
      <c r="F18" s="39"/>
    </row>
  </sheetData>
  <mergeCells count="7">
    <mergeCell ref="A1:F1"/>
    <mergeCell ref="A15:A16"/>
    <mergeCell ref="A5:A6"/>
    <mergeCell ref="A7:A8"/>
    <mergeCell ref="A9:A10"/>
    <mergeCell ref="A11:A12"/>
    <mergeCell ref="A13:A14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I881"/>
  <sheetViews>
    <sheetView topLeftCell="A10" zoomScale="160" zoomScaleNormal="160" workbookViewId="0">
      <selection activeCell="B66" sqref="B66"/>
    </sheetView>
  </sheetViews>
  <sheetFormatPr baseColWidth="10" defaultColWidth="11.5703125" defaultRowHeight="15.75" x14ac:dyDescent="0.25"/>
  <cols>
    <col min="1" max="1" width="32.42578125" style="39" customWidth="1"/>
    <col min="2" max="2" width="37.7109375" style="39" customWidth="1"/>
    <col min="3" max="3" width="12.42578125" style="39" customWidth="1"/>
    <col min="4" max="4" width="15.85546875" style="58" customWidth="1"/>
    <col min="5" max="5" width="15.5703125" style="39" customWidth="1"/>
    <col min="6" max="6" width="14.85546875" style="39" customWidth="1"/>
    <col min="7" max="7" width="10.7109375" style="57" customWidth="1"/>
    <col min="8" max="8" width="12.7109375" style="39" bestFit="1" customWidth="1"/>
    <col min="9" max="16384" width="11.5703125" style="39"/>
  </cols>
  <sheetData>
    <row r="1" spans="1:9" ht="36" customHeight="1" x14ac:dyDescent="0.25">
      <c r="A1" s="372" t="s">
        <v>345</v>
      </c>
      <c r="B1" s="372"/>
      <c r="C1" s="372"/>
      <c r="D1" s="372"/>
      <c r="E1" s="372"/>
      <c r="F1" s="372"/>
      <c r="G1" s="372"/>
      <c r="H1" s="372"/>
      <c r="I1" s="372"/>
    </row>
    <row r="2" spans="1:9" x14ac:dyDescent="0.25">
      <c r="A2" s="71"/>
      <c r="D2" s="39"/>
    </row>
    <row r="3" spans="1:9" ht="71.25" customHeight="1" x14ac:dyDescent="0.25">
      <c r="A3" s="70" t="s">
        <v>98</v>
      </c>
      <c r="B3" s="69" t="s">
        <v>97</v>
      </c>
      <c r="C3" s="69" t="s">
        <v>96</v>
      </c>
      <c r="D3" s="69" t="s">
        <v>344</v>
      </c>
      <c r="E3" s="69" t="s">
        <v>94</v>
      </c>
      <c r="F3" s="68" t="s">
        <v>93</v>
      </c>
      <c r="G3" s="21" t="s">
        <v>92</v>
      </c>
      <c r="H3" s="21" t="s">
        <v>91</v>
      </c>
    </row>
    <row r="4" spans="1:9" ht="18" customHeight="1" x14ac:dyDescent="0.25">
      <c r="A4" s="279" t="s">
        <v>538</v>
      </c>
      <c r="B4" s="9" t="s">
        <v>343</v>
      </c>
      <c r="C4" s="60"/>
      <c r="D4" s="60">
        <v>1</v>
      </c>
      <c r="E4" s="60"/>
      <c r="F4" s="59"/>
      <c r="G4" s="27">
        <v>1</v>
      </c>
      <c r="H4" s="65">
        <f>+G4-Tableau1276192[[#This Row],[Effectif proposé de manière empirique]]</f>
        <v>0</v>
      </c>
      <c r="I4" s="61"/>
    </row>
    <row r="5" spans="1:9" ht="31.5" x14ac:dyDescent="0.25">
      <c r="A5" s="279" t="s">
        <v>539</v>
      </c>
      <c r="B5" s="336" t="s">
        <v>342</v>
      </c>
      <c r="C5" s="60"/>
      <c r="D5" s="60">
        <v>1</v>
      </c>
      <c r="E5" s="60"/>
      <c r="F5" s="59"/>
      <c r="G5" s="27">
        <v>1</v>
      </c>
      <c r="H5" s="66">
        <f>+G5-Tableau1276192[[#This Row],[Effectif proposé de manière empirique]]</f>
        <v>0</v>
      </c>
      <c r="I5" s="61"/>
    </row>
    <row r="6" spans="1:9" ht="31.5" x14ac:dyDescent="0.25">
      <c r="A6" s="279" t="s">
        <v>540</v>
      </c>
      <c r="B6" s="336" t="s">
        <v>341</v>
      </c>
      <c r="C6" s="60"/>
      <c r="D6" s="60">
        <v>1</v>
      </c>
      <c r="E6" s="60"/>
      <c r="F6" s="59"/>
      <c r="G6" s="27">
        <v>1</v>
      </c>
      <c r="H6" s="65">
        <f>+G6-Tableau1276192[[#This Row],[Effectif proposé de manière empirique]]</f>
        <v>0</v>
      </c>
      <c r="I6" s="61"/>
    </row>
    <row r="7" spans="1:9" ht="31.5" x14ac:dyDescent="0.25">
      <c r="A7" s="279" t="s">
        <v>541</v>
      </c>
      <c r="B7" s="336" t="s">
        <v>340</v>
      </c>
      <c r="C7" s="60"/>
      <c r="D7" s="60">
        <v>1</v>
      </c>
      <c r="E7" s="60"/>
      <c r="F7" s="59"/>
      <c r="G7" s="27">
        <v>1</v>
      </c>
      <c r="H7" s="66">
        <f>+G7-Tableau1276192[[#This Row],[Effectif proposé de manière empirique]]</f>
        <v>0</v>
      </c>
      <c r="I7" s="61"/>
    </row>
    <row r="8" spans="1:9" ht="20.25" customHeight="1" x14ac:dyDescent="0.25">
      <c r="A8" s="64" t="s">
        <v>172</v>
      </c>
      <c r="B8" s="63" t="s">
        <v>171</v>
      </c>
      <c r="C8" s="60"/>
      <c r="D8" s="60">
        <v>1</v>
      </c>
      <c r="E8" s="60"/>
      <c r="F8" s="62"/>
      <c r="G8" s="27">
        <v>1</v>
      </c>
      <c r="H8" s="190">
        <f>+G8-Tableau1276192[[#This Row],[Effectif proposé de manière empirique]]</f>
        <v>0</v>
      </c>
      <c r="I8" s="61"/>
    </row>
    <row r="9" spans="1:9" ht="19.5" customHeight="1" x14ac:dyDescent="0.25">
      <c r="A9" s="64"/>
      <c r="B9" s="63" t="s">
        <v>339</v>
      </c>
      <c r="C9" s="60"/>
      <c r="D9" s="60">
        <v>1</v>
      </c>
      <c r="E9" s="60"/>
      <c r="F9" s="62"/>
      <c r="G9" s="27">
        <v>1</v>
      </c>
      <c r="H9" s="66">
        <f>+G9-Tableau1276192[[#This Row],[Effectif proposé de manière empirique]]</f>
        <v>0</v>
      </c>
      <c r="I9" s="61"/>
    </row>
    <row r="10" spans="1:9" ht="21" customHeight="1" x14ac:dyDescent="0.25">
      <c r="A10" s="64" t="s">
        <v>169</v>
      </c>
      <c r="B10" s="63" t="s">
        <v>84</v>
      </c>
      <c r="C10" s="60"/>
      <c r="D10" s="60">
        <v>1</v>
      </c>
      <c r="E10" s="60"/>
      <c r="F10" s="62"/>
      <c r="G10" s="27">
        <v>1</v>
      </c>
      <c r="H10" s="190">
        <f>+G10-Tableau1276192[[#This Row],[Effectif proposé de manière empirique]]</f>
        <v>0</v>
      </c>
      <c r="I10" s="61"/>
    </row>
    <row r="11" spans="1:9" x14ac:dyDescent="0.25">
      <c r="A11" s="64"/>
      <c r="B11" s="63" t="s">
        <v>338</v>
      </c>
      <c r="C11" s="60"/>
      <c r="D11" s="60">
        <v>2</v>
      </c>
      <c r="E11" s="60"/>
      <c r="F11" s="62"/>
      <c r="G11" s="27">
        <v>1</v>
      </c>
      <c r="H11" s="66">
        <f>+G11-Tableau1276192[[#This Row],[Effectif proposé de manière empirique]]</f>
        <v>-1</v>
      </c>
      <c r="I11" s="61"/>
    </row>
    <row r="12" spans="1:9" ht="22.5" customHeight="1" x14ac:dyDescent="0.25">
      <c r="A12" s="279" t="s">
        <v>3</v>
      </c>
      <c r="B12" s="9" t="s">
        <v>264</v>
      </c>
      <c r="C12" s="60"/>
      <c r="D12" s="60">
        <v>1</v>
      </c>
      <c r="E12" s="60"/>
      <c r="F12" s="59"/>
      <c r="G12" s="27">
        <v>1</v>
      </c>
      <c r="H12" s="190">
        <f>+G12-Tableau1276192[[#This Row],[Effectif proposé de manière empirique]]</f>
        <v>0</v>
      </c>
    </row>
    <row r="13" spans="1:9" ht="24.75" customHeight="1" x14ac:dyDescent="0.25">
      <c r="A13" s="284"/>
      <c r="B13" s="9" t="s">
        <v>102</v>
      </c>
      <c r="C13" s="60"/>
      <c r="D13" s="60">
        <v>1</v>
      </c>
      <c r="E13" s="60"/>
      <c r="F13" s="59"/>
      <c r="G13" s="27">
        <v>1</v>
      </c>
      <c r="H13" s="107">
        <f>+G13-Tableau1276192[[#This Row],[Effectif proposé de manière empirique]]</f>
        <v>0</v>
      </c>
    </row>
    <row r="14" spans="1:9" ht="31.5" x14ac:dyDescent="0.25">
      <c r="A14" s="64" t="s">
        <v>334</v>
      </c>
      <c r="B14" s="63" t="s">
        <v>333</v>
      </c>
      <c r="C14" s="60"/>
      <c r="D14" s="60">
        <v>1</v>
      </c>
      <c r="E14" s="60"/>
      <c r="F14" s="62"/>
      <c r="G14" s="27">
        <v>1</v>
      </c>
      <c r="H14" s="190">
        <f>+G14-Tableau1276192[[#This Row],[Effectif proposé de manière empirique]]</f>
        <v>0</v>
      </c>
      <c r="I14" s="61"/>
    </row>
    <row r="15" spans="1:9" ht="31.5" x14ac:dyDescent="0.25">
      <c r="A15" s="64"/>
      <c r="B15" s="63" t="s">
        <v>332</v>
      </c>
      <c r="C15" s="60"/>
      <c r="D15" s="60">
        <v>1</v>
      </c>
      <c r="E15" s="60"/>
      <c r="F15" s="62"/>
      <c r="G15" s="27">
        <v>2</v>
      </c>
      <c r="H15" s="60">
        <f>+G15-Tableau1276192[[#This Row],[Effectif proposé de manière empirique]]</f>
        <v>1</v>
      </c>
      <c r="I15" s="61"/>
    </row>
    <row r="16" spans="1:9" ht="45" customHeight="1" x14ac:dyDescent="0.25">
      <c r="A16" s="64" t="s">
        <v>331</v>
      </c>
      <c r="B16" s="63" t="s">
        <v>330</v>
      </c>
      <c r="C16" s="60"/>
      <c r="D16" s="60">
        <v>1</v>
      </c>
      <c r="E16" s="67"/>
      <c r="F16" s="62"/>
      <c r="G16" s="27">
        <v>1</v>
      </c>
      <c r="H16" s="190">
        <f>+G16-Tableau1276192[[#This Row],[Effectif proposé de manière empirique]]</f>
        <v>0</v>
      </c>
      <c r="I16" s="61"/>
    </row>
    <row r="17" spans="1:9" ht="31.5" x14ac:dyDescent="0.25">
      <c r="A17" s="64"/>
      <c r="B17" s="63" t="s">
        <v>329</v>
      </c>
      <c r="C17" s="60"/>
      <c r="D17" s="60">
        <v>1</v>
      </c>
      <c r="E17" s="60"/>
      <c r="F17" s="62"/>
      <c r="G17" s="27">
        <v>1</v>
      </c>
      <c r="H17" s="66">
        <f>+G17-Tableau1276192[[#This Row],[Effectif proposé de manière empirique]]</f>
        <v>0</v>
      </c>
      <c r="I17" s="61"/>
    </row>
    <row r="18" spans="1:9" ht="31.5" x14ac:dyDescent="0.25">
      <c r="A18" s="64" t="s">
        <v>162</v>
      </c>
      <c r="B18" s="63" t="s">
        <v>161</v>
      </c>
      <c r="C18" s="60"/>
      <c r="D18" s="60">
        <v>1</v>
      </c>
      <c r="E18" s="60"/>
      <c r="F18" s="62"/>
      <c r="G18" s="27">
        <v>1</v>
      </c>
      <c r="H18" s="190">
        <f>+G18-Tableau1276192[[#This Row],[Effectif proposé de manière empirique]]</f>
        <v>0</v>
      </c>
      <c r="I18" s="61"/>
    </row>
    <row r="19" spans="1:9" ht="31.5" x14ac:dyDescent="0.25">
      <c r="A19" s="64"/>
      <c r="B19" s="63" t="s">
        <v>328</v>
      </c>
      <c r="C19" s="60"/>
      <c r="D19" s="60">
        <v>1</v>
      </c>
      <c r="E19" s="60"/>
      <c r="F19" s="62"/>
      <c r="G19" s="27">
        <v>1</v>
      </c>
      <c r="H19" s="60">
        <f>+G19-Tableau1276192[[#This Row],[Effectif proposé de manière empirique]]</f>
        <v>0</v>
      </c>
      <c r="I19" s="61"/>
    </row>
    <row r="20" spans="1:9" ht="27.75" customHeight="1" x14ac:dyDescent="0.25">
      <c r="A20" s="64" t="s">
        <v>337</v>
      </c>
      <c r="B20" s="63" t="s">
        <v>336</v>
      </c>
      <c r="C20" s="60"/>
      <c r="D20" s="60">
        <v>1</v>
      </c>
      <c r="E20" s="60">
        <v>679</v>
      </c>
      <c r="F20" s="62">
        <f>E20/1840</f>
        <v>0.36902173913043479</v>
      </c>
      <c r="G20" s="27">
        <v>1</v>
      </c>
      <c r="H20" s="190">
        <f>+G20-Tableau1276192[[#This Row],[Effectif proposé de manière empirique]]</f>
        <v>0</v>
      </c>
      <c r="I20" s="61"/>
    </row>
    <row r="21" spans="1:9" ht="34.5" customHeight="1" x14ac:dyDescent="0.25">
      <c r="A21" s="64"/>
      <c r="B21" s="63" t="s">
        <v>335</v>
      </c>
      <c r="C21" s="60"/>
      <c r="D21" s="60">
        <v>2</v>
      </c>
      <c r="E21" s="60"/>
      <c r="F21" s="62">
        <f>E21/1840</f>
        <v>0</v>
      </c>
      <c r="G21" s="27">
        <v>1</v>
      </c>
      <c r="H21" s="66">
        <f>+G21-Tableau1276192[[#This Row],[Effectif proposé de manière empirique]]</f>
        <v>-1</v>
      </c>
      <c r="I21" s="61"/>
    </row>
    <row r="22" spans="1:9" ht="31.5" x14ac:dyDescent="0.25">
      <c r="A22" s="64" t="s">
        <v>327</v>
      </c>
      <c r="B22" s="63" t="s">
        <v>326</v>
      </c>
      <c r="C22" s="60"/>
      <c r="D22" s="60">
        <v>1</v>
      </c>
      <c r="E22" s="60">
        <v>1184.9166666666667</v>
      </c>
      <c r="F22" s="62">
        <f t="shared" ref="F22:F63" si="0">E22/1840</f>
        <v>0.64397644927536235</v>
      </c>
      <c r="G22" s="27">
        <v>1</v>
      </c>
      <c r="H22" s="190">
        <f>+G22-Tableau1276192[[#This Row],[Effectif proposé de manière empirique]]</f>
        <v>0</v>
      </c>
      <c r="I22" s="61"/>
    </row>
    <row r="23" spans="1:9" ht="31.5" x14ac:dyDescent="0.25">
      <c r="A23" s="64"/>
      <c r="B23" s="63" t="s">
        <v>325</v>
      </c>
      <c r="C23" s="60"/>
      <c r="D23" s="60">
        <v>1</v>
      </c>
      <c r="E23" s="60"/>
      <c r="F23" s="62">
        <f t="shared" si="0"/>
        <v>0</v>
      </c>
      <c r="G23" s="27">
        <v>0</v>
      </c>
      <c r="H23" s="66">
        <f>+G23-Tableau1276192[[#This Row],[Effectif proposé de manière empirique]]</f>
        <v>-1</v>
      </c>
      <c r="I23" s="61"/>
    </row>
    <row r="24" spans="1:9" ht="78.75" x14ac:dyDescent="0.25">
      <c r="A24" s="64" t="s">
        <v>324</v>
      </c>
      <c r="B24" s="63" t="s">
        <v>323</v>
      </c>
      <c r="C24" s="60"/>
      <c r="D24" s="60">
        <v>1</v>
      </c>
      <c r="E24" s="60">
        <v>1140.0833333333333</v>
      </c>
      <c r="F24" s="62">
        <f t="shared" si="0"/>
        <v>0.61961050724637678</v>
      </c>
      <c r="G24" s="27">
        <v>1</v>
      </c>
      <c r="H24" s="190">
        <f>+G24-Tableau1276192[[#This Row],[Effectif proposé de manière empirique]]</f>
        <v>0</v>
      </c>
      <c r="I24" s="61"/>
    </row>
    <row r="25" spans="1:9" ht="63" x14ac:dyDescent="0.25">
      <c r="A25" s="64"/>
      <c r="B25" s="63" t="s">
        <v>322</v>
      </c>
      <c r="C25" s="60"/>
      <c r="D25" s="60">
        <v>1</v>
      </c>
      <c r="E25" s="60"/>
      <c r="F25" s="62">
        <f t="shared" si="0"/>
        <v>0</v>
      </c>
      <c r="G25" s="27">
        <v>0</v>
      </c>
      <c r="H25" s="66">
        <f>+G25-Tableau1276192[[#This Row],[Effectif proposé de manière empirique]]</f>
        <v>-1</v>
      </c>
      <c r="I25" s="61"/>
    </row>
    <row r="26" spans="1:9" ht="94.5" x14ac:dyDescent="0.25">
      <c r="A26" s="64" t="s">
        <v>321</v>
      </c>
      <c r="B26" s="63" t="s">
        <v>320</v>
      </c>
      <c r="C26" s="60"/>
      <c r="D26" s="60">
        <v>1</v>
      </c>
      <c r="E26" s="60">
        <v>340.91666666666669</v>
      </c>
      <c r="F26" s="62">
        <f t="shared" si="0"/>
        <v>0.18528079710144929</v>
      </c>
      <c r="G26" s="27">
        <v>1</v>
      </c>
      <c r="H26" s="190">
        <f>+G26-Tableau1276192[[#This Row],[Effectif proposé de manière empirique]]</f>
        <v>0</v>
      </c>
      <c r="I26" s="61"/>
    </row>
    <row r="27" spans="1:9" ht="78.75" x14ac:dyDescent="0.25">
      <c r="A27" s="64"/>
      <c r="B27" s="63" t="s">
        <v>319</v>
      </c>
      <c r="C27" s="60"/>
      <c r="D27" s="60">
        <v>1</v>
      </c>
      <c r="E27" s="60"/>
      <c r="F27" s="62">
        <f t="shared" si="0"/>
        <v>0</v>
      </c>
      <c r="G27" s="27">
        <v>0</v>
      </c>
      <c r="H27" s="66">
        <f>+G27-Tableau1276192[[#This Row],[Effectif proposé de manière empirique]]</f>
        <v>-1</v>
      </c>
      <c r="I27" s="61"/>
    </row>
    <row r="28" spans="1:9" ht="48" customHeight="1" x14ac:dyDescent="0.25">
      <c r="A28" s="64" t="s">
        <v>318</v>
      </c>
      <c r="B28" s="63" t="s">
        <v>317</v>
      </c>
      <c r="C28" s="60"/>
      <c r="D28" s="60">
        <v>1</v>
      </c>
      <c r="E28" s="60">
        <v>1448.75</v>
      </c>
      <c r="F28" s="62">
        <f t="shared" si="0"/>
        <v>0.78736413043478259</v>
      </c>
      <c r="G28" s="27">
        <v>1</v>
      </c>
      <c r="H28" s="190">
        <f>+G28-Tableau1276192[[#This Row],[Effectif proposé de manière empirique]]</f>
        <v>0</v>
      </c>
      <c r="I28" s="61"/>
    </row>
    <row r="29" spans="1:9" ht="31.5" x14ac:dyDescent="0.25">
      <c r="A29" s="64"/>
      <c r="B29" s="63" t="s">
        <v>316</v>
      </c>
      <c r="C29" s="60"/>
      <c r="D29" s="60">
        <v>1</v>
      </c>
      <c r="E29" s="60">
        <v>1453.9166666666667</v>
      </c>
      <c r="F29" s="62">
        <f t="shared" si="0"/>
        <v>0.79017210144927541</v>
      </c>
      <c r="G29" s="27">
        <v>1</v>
      </c>
      <c r="H29" s="60">
        <f>+G29-Tableau1276192[[#This Row],[Effectif proposé de manière empirique]]</f>
        <v>0</v>
      </c>
      <c r="I29" s="61"/>
    </row>
    <row r="30" spans="1:9" ht="31.5" x14ac:dyDescent="0.25">
      <c r="A30" s="64" t="s">
        <v>315</v>
      </c>
      <c r="B30" s="63" t="s">
        <v>314</v>
      </c>
      <c r="C30" s="60"/>
      <c r="D30" s="60">
        <v>1</v>
      </c>
      <c r="E30" s="60">
        <v>1729.4166666666667</v>
      </c>
      <c r="F30" s="62">
        <f t="shared" si="0"/>
        <v>0.93990036231884067</v>
      </c>
      <c r="G30" s="27">
        <v>1</v>
      </c>
      <c r="H30" s="190">
        <f>+G30-Tableau1276192[[#This Row],[Effectif proposé de manière empirique]]</f>
        <v>0</v>
      </c>
      <c r="I30" s="61"/>
    </row>
    <row r="31" spans="1:9" ht="31.5" x14ac:dyDescent="0.25">
      <c r="A31" s="64"/>
      <c r="B31" s="63" t="s">
        <v>313</v>
      </c>
      <c r="C31" s="60"/>
      <c r="D31" s="60">
        <v>1</v>
      </c>
      <c r="E31" s="60">
        <v>1600.1666666666667</v>
      </c>
      <c r="F31" s="62">
        <f t="shared" si="0"/>
        <v>0.86965579710144936</v>
      </c>
      <c r="G31" s="27">
        <v>1</v>
      </c>
      <c r="H31" s="60">
        <f>+G31-Tableau1276192[[#This Row],[Effectif proposé de manière empirique]]</f>
        <v>0</v>
      </c>
      <c r="I31" s="61"/>
    </row>
    <row r="32" spans="1:9" ht="63" x14ac:dyDescent="0.25">
      <c r="A32" s="64" t="s">
        <v>312</v>
      </c>
      <c r="B32" s="63" t="s">
        <v>311</v>
      </c>
      <c r="C32" s="60"/>
      <c r="D32" s="60">
        <v>1</v>
      </c>
      <c r="E32" s="60">
        <v>5591.25</v>
      </c>
      <c r="F32" s="62">
        <f t="shared" si="0"/>
        <v>3.0387228260869565</v>
      </c>
      <c r="G32" s="27">
        <v>1</v>
      </c>
      <c r="H32" s="190">
        <f>+G32-Tableau1276192[[#This Row],[Effectif proposé de manière empirique]]</f>
        <v>0</v>
      </c>
      <c r="I32" s="373"/>
    </row>
    <row r="33" spans="1:9" ht="47.25" x14ac:dyDescent="0.25">
      <c r="A33" s="64"/>
      <c r="B33" s="63" t="s">
        <v>310</v>
      </c>
      <c r="C33" s="60"/>
      <c r="D33" s="60">
        <v>1</v>
      </c>
      <c r="E33" s="60"/>
      <c r="F33" s="62">
        <f t="shared" si="0"/>
        <v>0</v>
      </c>
      <c r="G33" s="27">
        <v>2</v>
      </c>
      <c r="H33" s="66">
        <f>+G33-Tableau1276192[[#This Row],[Effectif proposé de manière empirique]]</f>
        <v>1</v>
      </c>
      <c r="I33" s="373"/>
    </row>
    <row r="34" spans="1:9" ht="63" x14ac:dyDescent="0.25">
      <c r="A34" s="64" t="s">
        <v>309</v>
      </c>
      <c r="B34" s="63" t="s">
        <v>308</v>
      </c>
      <c r="C34" s="60"/>
      <c r="D34" s="60">
        <v>1</v>
      </c>
      <c r="E34" s="60">
        <v>5585.916666666667</v>
      </c>
      <c r="F34" s="62">
        <f t="shared" si="0"/>
        <v>3.035824275362319</v>
      </c>
      <c r="G34" s="27">
        <v>1</v>
      </c>
      <c r="H34" s="190">
        <f>+G34-Tableau1276192[[#This Row],[Effectif proposé de manière empirique]]</f>
        <v>0</v>
      </c>
      <c r="I34" s="61"/>
    </row>
    <row r="35" spans="1:9" ht="57.6" customHeight="1" x14ac:dyDescent="0.25">
      <c r="A35" s="64"/>
      <c r="B35" s="63" t="s">
        <v>307</v>
      </c>
      <c r="C35" s="60"/>
      <c r="D35" s="60">
        <v>1</v>
      </c>
      <c r="E35" s="60"/>
      <c r="F35" s="62">
        <f t="shared" si="0"/>
        <v>0</v>
      </c>
      <c r="G35" s="27">
        <v>2</v>
      </c>
      <c r="H35" s="60">
        <f>+G35-Tableau1276192[[#This Row],[Effectif proposé de manière empirique]]</f>
        <v>1</v>
      </c>
      <c r="I35" s="61"/>
    </row>
    <row r="36" spans="1:9" ht="84" customHeight="1" x14ac:dyDescent="0.25">
      <c r="A36" s="64" t="s">
        <v>306</v>
      </c>
      <c r="B36" s="63" t="s">
        <v>305</v>
      </c>
      <c r="C36" s="60"/>
      <c r="D36" s="60">
        <v>1</v>
      </c>
      <c r="E36" s="60">
        <v>4956</v>
      </c>
      <c r="F36" s="62">
        <f t="shared" si="0"/>
        <v>2.6934782608695653</v>
      </c>
      <c r="G36" s="27">
        <v>1</v>
      </c>
      <c r="H36" s="190">
        <f>+G36-Tableau1276192[[#This Row],[Effectif proposé de manière empirique]]</f>
        <v>0</v>
      </c>
      <c r="I36" s="61"/>
    </row>
    <row r="37" spans="1:9" ht="63" x14ac:dyDescent="0.25">
      <c r="A37" s="64"/>
      <c r="B37" s="63" t="s">
        <v>304</v>
      </c>
      <c r="C37" s="60"/>
      <c r="D37" s="60">
        <v>1</v>
      </c>
      <c r="E37" s="60"/>
      <c r="F37" s="62">
        <f t="shared" si="0"/>
        <v>0</v>
      </c>
      <c r="G37" s="27">
        <v>2</v>
      </c>
      <c r="H37" s="60">
        <f>+G37-Tableau1276192[[#This Row],[Effectif proposé de manière empirique]]</f>
        <v>1</v>
      </c>
      <c r="I37" s="61"/>
    </row>
    <row r="38" spans="1:9" ht="63" x14ac:dyDescent="0.25">
      <c r="A38" s="64" t="s">
        <v>303</v>
      </c>
      <c r="B38" s="63" t="s">
        <v>302</v>
      </c>
      <c r="C38" s="60"/>
      <c r="D38" s="60">
        <v>1</v>
      </c>
      <c r="E38" s="60">
        <v>4900</v>
      </c>
      <c r="F38" s="62">
        <f t="shared" si="0"/>
        <v>2.6630434782608696</v>
      </c>
      <c r="G38" s="27">
        <v>1</v>
      </c>
      <c r="H38" s="190">
        <f>+G38-Tableau1276192[[#This Row],[Effectif proposé de manière empirique]]</f>
        <v>0</v>
      </c>
      <c r="I38" s="61"/>
    </row>
    <row r="39" spans="1:9" ht="63" x14ac:dyDescent="0.25">
      <c r="A39" s="64"/>
      <c r="B39" s="63" t="s">
        <v>301</v>
      </c>
      <c r="C39" s="60"/>
      <c r="D39" s="60">
        <v>1</v>
      </c>
      <c r="E39" s="60"/>
      <c r="F39" s="62">
        <f t="shared" si="0"/>
        <v>0</v>
      </c>
      <c r="G39" s="27">
        <v>2</v>
      </c>
      <c r="H39" s="60">
        <f>+G39-Tableau1276192[[#This Row],[Effectif proposé de manière empirique]]</f>
        <v>1</v>
      </c>
      <c r="I39" s="61"/>
    </row>
    <row r="40" spans="1:9" ht="47.25" x14ac:dyDescent="0.25">
      <c r="A40" s="64" t="s">
        <v>300</v>
      </c>
      <c r="B40" s="63" t="s">
        <v>299</v>
      </c>
      <c r="C40" s="60"/>
      <c r="D40" s="60">
        <v>1</v>
      </c>
      <c r="E40" s="60">
        <v>2820.15</v>
      </c>
      <c r="F40" s="62">
        <f t="shared" si="0"/>
        <v>1.5326902173913044</v>
      </c>
      <c r="G40" s="27">
        <v>1</v>
      </c>
      <c r="H40" s="190">
        <f>+G40-Tableau1276192[[#This Row],[Effectif proposé de manière empirique]]</f>
        <v>0</v>
      </c>
      <c r="I40" s="61"/>
    </row>
    <row r="41" spans="1:9" ht="47.25" x14ac:dyDescent="0.25">
      <c r="A41" s="64"/>
      <c r="B41" s="63" t="s">
        <v>298</v>
      </c>
      <c r="C41" s="60"/>
      <c r="D41" s="60">
        <v>1</v>
      </c>
      <c r="E41" s="60"/>
      <c r="F41" s="62">
        <f t="shared" si="0"/>
        <v>0</v>
      </c>
      <c r="G41" s="27">
        <v>1</v>
      </c>
      <c r="H41" s="60">
        <f>+G41-Tableau1276192[[#This Row],[Effectif proposé de manière empirique]]</f>
        <v>0</v>
      </c>
      <c r="I41" s="61"/>
    </row>
    <row r="42" spans="1:9" ht="63" x14ac:dyDescent="0.25">
      <c r="A42" s="64" t="s">
        <v>297</v>
      </c>
      <c r="B42" s="63" t="s">
        <v>296</v>
      </c>
      <c r="C42" s="60"/>
      <c r="D42" s="60">
        <v>1</v>
      </c>
      <c r="E42" s="60">
        <v>2776.1666666666665</v>
      </c>
      <c r="F42" s="62">
        <f t="shared" si="0"/>
        <v>1.5087862318840579</v>
      </c>
      <c r="G42" s="27">
        <v>1</v>
      </c>
      <c r="H42" s="190">
        <f>+G42-Tableau1276192[[#This Row],[Effectif proposé de manière empirique]]</f>
        <v>0</v>
      </c>
      <c r="I42" s="61"/>
    </row>
    <row r="43" spans="1:9" ht="63" x14ac:dyDescent="0.25">
      <c r="A43" s="64"/>
      <c r="B43" s="63" t="s">
        <v>295</v>
      </c>
      <c r="C43" s="60"/>
      <c r="D43" s="60">
        <v>1</v>
      </c>
      <c r="E43" s="60"/>
      <c r="F43" s="62">
        <f t="shared" si="0"/>
        <v>0</v>
      </c>
      <c r="G43" s="27">
        <v>1</v>
      </c>
      <c r="H43" s="60">
        <f>+G43-Tableau1276192[[#This Row],[Effectif proposé de manière empirique]]</f>
        <v>0</v>
      </c>
      <c r="I43" s="61"/>
    </row>
    <row r="44" spans="1:9" ht="31.5" x14ac:dyDescent="0.25">
      <c r="A44" s="64" t="s">
        <v>294</v>
      </c>
      <c r="B44" s="63" t="s">
        <v>293</v>
      </c>
      <c r="C44" s="60"/>
      <c r="D44" s="60">
        <v>1</v>
      </c>
      <c r="E44" s="60">
        <v>5012</v>
      </c>
      <c r="F44" s="62">
        <f t="shared" si="0"/>
        <v>2.723913043478261</v>
      </c>
      <c r="G44" s="27">
        <v>1</v>
      </c>
      <c r="H44" s="190">
        <f>+G44-Tableau1276192[[#This Row],[Effectif proposé de manière empirique]]</f>
        <v>0</v>
      </c>
      <c r="I44" s="61"/>
    </row>
    <row r="45" spans="1:9" ht="31.5" x14ac:dyDescent="0.25">
      <c r="A45" s="64"/>
      <c r="B45" s="63" t="s">
        <v>292</v>
      </c>
      <c r="C45" s="60"/>
      <c r="D45" s="60">
        <v>1</v>
      </c>
      <c r="E45" s="60"/>
      <c r="F45" s="62">
        <f t="shared" si="0"/>
        <v>0</v>
      </c>
      <c r="G45" s="27">
        <v>2</v>
      </c>
      <c r="H45" s="60">
        <f>+G45-Tableau1276192[[#This Row],[Effectif proposé de manière empirique]]</f>
        <v>1</v>
      </c>
      <c r="I45" s="61"/>
    </row>
    <row r="46" spans="1:9" ht="31.5" x14ac:dyDescent="0.25">
      <c r="A46" s="64" t="s">
        <v>291</v>
      </c>
      <c r="B46" s="63" t="s">
        <v>290</v>
      </c>
      <c r="C46" s="60"/>
      <c r="D46" s="60">
        <v>1</v>
      </c>
      <c r="E46" s="60">
        <v>2208.5833333333335</v>
      </c>
      <c r="F46" s="62">
        <f t="shared" si="0"/>
        <v>1.2003170289855074</v>
      </c>
      <c r="G46" s="27">
        <v>1</v>
      </c>
      <c r="H46" s="190">
        <f>+G46-Tableau1276192[[#This Row],[Effectif proposé de manière empirique]]</f>
        <v>0</v>
      </c>
      <c r="I46" s="61"/>
    </row>
    <row r="47" spans="1:9" ht="31.5" x14ac:dyDescent="0.25">
      <c r="A47" s="64"/>
      <c r="B47" s="63" t="s">
        <v>289</v>
      </c>
      <c r="C47" s="60"/>
      <c r="D47" s="60">
        <v>1</v>
      </c>
      <c r="E47" s="60"/>
      <c r="F47" s="62">
        <f t="shared" si="0"/>
        <v>0</v>
      </c>
      <c r="G47" s="27">
        <v>0</v>
      </c>
      <c r="H47" s="66">
        <f>+G47-Tableau1276192[[#This Row],[Effectif proposé de manière empirique]]</f>
        <v>-1</v>
      </c>
      <c r="I47" s="61"/>
    </row>
    <row r="48" spans="1:9" ht="31.5" x14ac:dyDescent="0.25">
      <c r="A48" s="64" t="s">
        <v>288</v>
      </c>
      <c r="B48" s="63" t="s">
        <v>287</v>
      </c>
      <c r="C48" s="60"/>
      <c r="D48" s="60">
        <v>1</v>
      </c>
      <c r="E48" s="60">
        <v>7045.1333333333332</v>
      </c>
      <c r="F48" s="62">
        <f t="shared" si="0"/>
        <v>3.8288768115942027</v>
      </c>
      <c r="G48" s="27">
        <v>1</v>
      </c>
      <c r="H48" s="190">
        <f>+G48-Tableau1276192[[#This Row],[Effectif proposé de manière empirique]]</f>
        <v>0</v>
      </c>
      <c r="I48" s="61"/>
    </row>
    <row r="49" spans="1:9" ht="31.5" x14ac:dyDescent="0.25">
      <c r="A49" s="64"/>
      <c r="B49" s="63" t="s">
        <v>286</v>
      </c>
      <c r="C49" s="60"/>
      <c r="D49" s="60">
        <v>1</v>
      </c>
      <c r="E49" s="60"/>
      <c r="F49" s="62">
        <f t="shared" si="0"/>
        <v>0</v>
      </c>
      <c r="G49" s="27">
        <v>2</v>
      </c>
      <c r="H49" s="60">
        <f>+G49-Tableau1276192[[#This Row],[Effectif proposé de manière empirique]]</f>
        <v>1</v>
      </c>
      <c r="I49" s="61"/>
    </row>
    <row r="50" spans="1:9" ht="47.25" x14ac:dyDescent="0.25">
      <c r="A50" s="64" t="s">
        <v>285</v>
      </c>
      <c r="B50" s="63" t="s">
        <v>284</v>
      </c>
      <c r="C50" s="60"/>
      <c r="D50" s="60">
        <v>1</v>
      </c>
      <c r="E50" s="60">
        <v>4523.25</v>
      </c>
      <c r="F50" s="62">
        <f t="shared" si="0"/>
        <v>2.458288043478261</v>
      </c>
      <c r="G50" s="27">
        <v>1</v>
      </c>
      <c r="H50" s="190">
        <f>+G50-Tableau1276192[[#This Row],[Effectif proposé de manière empirique]]</f>
        <v>0</v>
      </c>
      <c r="I50" s="61"/>
    </row>
    <row r="51" spans="1:9" ht="47.25" x14ac:dyDescent="0.25">
      <c r="A51" s="64"/>
      <c r="B51" s="63" t="s">
        <v>283</v>
      </c>
      <c r="C51" s="60"/>
      <c r="D51" s="60">
        <v>1</v>
      </c>
      <c r="E51" s="60"/>
      <c r="F51" s="62">
        <f t="shared" si="0"/>
        <v>0</v>
      </c>
      <c r="G51" s="27">
        <v>1</v>
      </c>
      <c r="H51" s="60">
        <f>+G51-Tableau1276192[[#This Row],[Effectif proposé de manière empirique]]</f>
        <v>0</v>
      </c>
      <c r="I51" s="61"/>
    </row>
    <row r="52" spans="1:9" ht="94.5" x14ac:dyDescent="0.25">
      <c r="A52" s="64" t="s">
        <v>282</v>
      </c>
      <c r="B52" s="191" t="s">
        <v>281</v>
      </c>
      <c r="C52" s="60"/>
      <c r="D52" s="60">
        <v>1</v>
      </c>
      <c r="E52" s="60">
        <v>4523.25</v>
      </c>
      <c r="F52" s="62">
        <f t="shared" si="0"/>
        <v>2.458288043478261</v>
      </c>
      <c r="G52" s="27">
        <v>1</v>
      </c>
      <c r="H52" s="190">
        <f>+G52-Tableau1276192[[#This Row],[Effectif proposé de manière empirique]]</f>
        <v>0</v>
      </c>
      <c r="I52" s="61"/>
    </row>
    <row r="53" spans="1:9" ht="46.5" customHeight="1" x14ac:dyDescent="0.25">
      <c r="A53" s="64"/>
      <c r="B53" s="63" t="s">
        <v>280</v>
      </c>
      <c r="C53" s="60"/>
      <c r="D53" s="60">
        <v>1</v>
      </c>
      <c r="E53" s="60"/>
      <c r="F53" s="62">
        <f t="shared" si="0"/>
        <v>0</v>
      </c>
      <c r="G53" s="27">
        <v>1</v>
      </c>
      <c r="H53" s="60">
        <f>+G53-Tableau1276192[[#This Row],[Effectif proposé de manière empirique]]</f>
        <v>0</v>
      </c>
      <c r="I53" s="61"/>
    </row>
    <row r="54" spans="1:9" ht="78.75" x14ac:dyDescent="0.25">
      <c r="A54" s="64" t="s">
        <v>279</v>
      </c>
      <c r="B54" s="63" t="s">
        <v>278</v>
      </c>
      <c r="C54" s="60"/>
      <c r="D54" s="60">
        <v>1</v>
      </c>
      <c r="E54" s="60">
        <v>4523.25</v>
      </c>
      <c r="F54" s="62">
        <f t="shared" si="0"/>
        <v>2.458288043478261</v>
      </c>
      <c r="G54" s="27">
        <v>1</v>
      </c>
      <c r="H54" s="190">
        <f>+G54-Tableau1276192[[#This Row],[Effectif proposé de manière empirique]]</f>
        <v>0</v>
      </c>
      <c r="I54" s="61"/>
    </row>
    <row r="55" spans="1:9" ht="63" x14ac:dyDescent="0.25">
      <c r="A55" s="64"/>
      <c r="B55" s="63" t="s">
        <v>277</v>
      </c>
      <c r="C55" s="60"/>
      <c r="D55" s="60">
        <v>1</v>
      </c>
      <c r="E55" s="60"/>
      <c r="F55" s="62">
        <f t="shared" si="0"/>
        <v>0</v>
      </c>
      <c r="G55" s="27">
        <v>1</v>
      </c>
      <c r="H55" s="60">
        <f>+G55-Tableau1276192[[#This Row],[Effectif proposé de manière empirique]]</f>
        <v>0</v>
      </c>
      <c r="I55" s="61"/>
    </row>
    <row r="56" spans="1:9" ht="31.5" x14ac:dyDescent="0.25">
      <c r="A56" s="64" t="s">
        <v>276</v>
      </c>
      <c r="B56" s="63" t="s">
        <v>275</v>
      </c>
      <c r="C56" s="60"/>
      <c r="D56" s="60">
        <v>1</v>
      </c>
      <c r="E56" s="60">
        <v>1733</v>
      </c>
      <c r="F56" s="62">
        <f t="shared" si="0"/>
        <v>0.9418478260869565</v>
      </c>
      <c r="G56" s="27">
        <v>1</v>
      </c>
      <c r="H56" s="190">
        <f>+G56-Tableau1276192[[#This Row],[Effectif proposé de manière empirique]]</f>
        <v>0</v>
      </c>
      <c r="I56" s="61"/>
    </row>
    <row r="57" spans="1:9" ht="31.5" x14ac:dyDescent="0.25">
      <c r="A57" s="64"/>
      <c r="B57" s="63" t="s">
        <v>274</v>
      </c>
      <c r="C57" s="60"/>
      <c r="D57" s="60">
        <v>1</v>
      </c>
      <c r="E57" s="60"/>
      <c r="F57" s="62">
        <f t="shared" si="0"/>
        <v>0</v>
      </c>
      <c r="G57" s="27">
        <v>0</v>
      </c>
      <c r="H57" s="66">
        <f>+G57-Tableau1276192[[#This Row],[Effectif proposé de manière empirique]]</f>
        <v>-1</v>
      </c>
      <c r="I57" s="61"/>
    </row>
    <row r="58" spans="1:9" ht="47.25" x14ac:dyDescent="0.25">
      <c r="A58" s="64" t="s">
        <v>273</v>
      </c>
      <c r="B58" s="63" t="s">
        <v>272</v>
      </c>
      <c r="C58" s="60"/>
      <c r="D58" s="60">
        <v>1</v>
      </c>
      <c r="E58" s="60">
        <v>3117.1333333333332</v>
      </c>
      <c r="F58" s="62">
        <f t="shared" si="0"/>
        <v>1.6940942028985506</v>
      </c>
      <c r="G58" s="27">
        <v>1</v>
      </c>
      <c r="H58" s="190">
        <f>+G58-Tableau1276192[[#This Row],[Effectif proposé de manière empirique]]</f>
        <v>0</v>
      </c>
      <c r="I58" s="61"/>
    </row>
    <row r="59" spans="1:9" ht="31.5" x14ac:dyDescent="0.25">
      <c r="A59" s="64"/>
      <c r="B59" s="63" t="s">
        <v>271</v>
      </c>
      <c r="C59" s="60"/>
      <c r="D59" s="60">
        <v>1</v>
      </c>
      <c r="E59" s="60"/>
      <c r="F59" s="62">
        <f t="shared" si="0"/>
        <v>0</v>
      </c>
      <c r="G59" s="27">
        <v>1</v>
      </c>
      <c r="H59" s="60">
        <f>+G59-Tableau1276192[[#This Row],[Effectif proposé de manière empirique]]</f>
        <v>0</v>
      </c>
      <c r="I59" s="61"/>
    </row>
    <row r="60" spans="1:9" ht="63" x14ac:dyDescent="0.25">
      <c r="A60" s="64" t="s">
        <v>270</v>
      </c>
      <c r="B60" s="63" t="s">
        <v>269</v>
      </c>
      <c r="C60" s="60"/>
      <c r="D60" s="60">
        <v>1</v>
      </c>
      <c r="E60" s="60">
        <v>4358.833333333333</v>
      </c>
      <c r="F60" s="62">
        <f t="shared" si="0"/>
        <v>2.3689311594202898</v>
      </c>
      <c r="G60" s="27">
        <v>1</v>
      </c>
      <c r="H60" s="190">
        <f>+G60-Tableau1276192[[#This Row],[Effectif proposé de manière empirique]]</f>
        <v>0</v>
      </c>
      <c r="I60" s="61"/>
    </row>
    <row r="61" spans="1:9" ht="47.25" x14ac:dyDescent="0.25">
      <c r="A61" s="64"/>
      <c r="B61" s="63" t="s">
        <v>268</v>
      </c>
      <c r="C61" s="60"/>
      <c r="D61" s="60">
        <v>1</v>
      </c>
      <c r="E61" s="60"/>
      <c r="F61" s="62">
        <f t="shared" si="0"/>
        <v>0</v>
      </c>
      <c r="G61" s="27">
        <v>1</v>
      </c>
      <c r="H61" s="60">
        <f>+G61-Tableau1276192[[#This Row],[Effectif proposé de manière empirique]]</f>
        <v>0</v>
      </c>
      <c r="I61" s="61"/>
    </row>
    <row r="62" spans="1:9" ht="63" x14ac:dyDescent="0.25">
      <c r="A62" s="64" t="s">
        <v>267</v>
      </c>
      <c r="B62" s="63" t="s">
        <v>266</v>
      </c>
      <c r="C62" s="60"/>
      <c r="D62" s="60">
        <v>1</v>
      </c>
      <c r="E62" s="60">
        <v>1756.5</v>
      </c>
      <c r="F62" s="62">
        <f t="shared" si="0"/>
        <v>0.95461956521739133</v>
      </c>
      <c r="G62" s="27">
        <v>1</v>
      </c>
      <c r="H62" s="190">
        <f>+G62-Tableau1276192[[#This Row],[Effectif proposé de manière empirique]]</f>
        <v>0</v>
      </c>
      <c r="I62" s="61"/>
    </row>
    <row r="63" spans="1:9" ht="47.25" x14ac:dyDescent="0.25">
      <c r="A63" s="64"/>
      <c r="B63" s="63" t="s">
        <v>265</v>
      </c>
      <c r="C63" s="60"/>
      <c r="D63" s="60">
        <v>1</v>
      </c>
      <c r="E63" s="60"/>
      <c r="F63" s="62">
        <f t="shared" si="0"/>
        <v>0</v>
      </c>
      <c r="G63" s="27">
        <v>0</v>
      </c>
      <c r="H63" s="66">
        <f>+G63-Tableau1276192[[#This Row],[Effectif proposé de manière empirique]]</f>
        <v>-1</v>
      </c>
      <c r="I63" s="61"/>
    </row>
    <row r="64" spans="1:9" ht="20.45" customHeight="1" x14ac:dyDescent="0.25">
      <c r="A64" s="192" t="s">
        <v>0</v>
      </c>
      <c r="B64" s="193"/>
      <c r="C64" s="194" t="s">
        <v>542</v>
      </c>
      <c r="D64" s="194">
        <f>SUM(D4:D63)</f>
        <v>62</v>
      </c>
      <c r="E64" s="194"/>
      <c r="F64" s="194"/>
      <c r="G64" s="194">
        <f>SUM(G4:G63)</f>
        <v>61</v>
      </c>
      <c r="H64" s="188">
        <f>+G64-Tableau1276192[[#Totals],[Effectif proposé de manière empirique]]</f>
        <v>-1</v>
      </c>
    </row>
    <row r="65" spans="4:4" x14ac:dyDescent="0.25">
      <c r="D65" s="39"/>
    </row>
    <row r="66" spans="4:4" x14ac:dyDescent="0.25">
      <c r="D66" s="39"/>
    </row>
    <row r="67" spans="4:4" x14ac:dyDescent="0.25">
      <c r="D67" s="39"/>
    </row>
    <row r="68" spans="4:4" x14ac:dyDescent="0.25">
      <c r="D68" s="39"/>
    </row>
    <row r="69" spans="4:4" x14ac:dyDescent="0.25">
      <c r="D69" s="39"/>
    </row>
    <row r="70" spans="4:4" x14ac:dyDescent="0.25">
      <c r="D70" s="39"/>
    </row>
    <row r="71" spans="4:4" x14ac:dyDescent="0.25">
      <c r="D71" s="39"/>
    </row>
    <row r="72" spans="4:4" x14ac:dyDescent="0.25">
      <c r="D72" s="39"/>
    </row>
    <row r="73" spans="4:4" x14ac:dyDescent="0.25">
      <c r="D73" s="39"/>
    </row>
    <row r="74" spans="4:4" x14ac:dyDescent="0.25">
      <c r="D74" s="39"/>
    </row>
    <row r="75" spans="4:4" x14ac:dyDescent="0.25">
      <c r="D75" s="39"/>
    </row>
    <row r="76" spans="4:4" x14ac:dyDescent="0.25">
      <c r="D76" s="39"/>
    </row>
    <row r="77" spans="4:4" x14ac:dyDescent="0.25">
      <c r="D77" s="39"/>
    </row>
    <row r="78" spans="4:4" x14ac:dyDescent="0.25">
      <c r="D78" s="39"/>
    </row>
    <row r="79" spans="4:4" x14ac:dyDescent="0.25">
      <c r="D79" s="39"/>
    </row>
    <row r="80" spans="4:4" x14ac:dyDescent="0.25">
      <c r="D80" s="39"/>
    </row>
    <row r="81" spans="4:4" x14ac:dyDescent="0.25">
      <c r="D81" s="39"/>
    </row>
    <row r="82" spans="4:4" x14ac:dyDescent="0.25">
      <c r="D82" s="39"/>
    </row>
    <row r="83" spans="4:4" x14ac:dyDescent="0.25">
      <c r="D83" s="39"/>
    </row>
    <row r="84" spans="4:4" x14ac:dyDescent="0.25">
      <c r="D84" s="39"/>
    </row>
    <row r="85" spans="4:4" x14ac:dyDescent="0.25">
      <c r="D85" s="39"/>
    </row>
    <row r="86" spans="4:4" x14ac:dyDescent="0.25">
      <c r="D86" s="39"/>
    </row>
    <row r="87" spans="4:4" x14ac:dyDescent="0.25">
      <c r="D87" s="39"/>
    </row>
    <row r="88" spans="4:4" x14ac:dyDescent="0.25">
      <c r="D88" s="39"/>
    </row>
    <row r="89" spans="4:4" x14ac:dyDescent="0.25">
      <c r="D89" s="39"/>
    </row>
    <row r="90" spans="4:4" x14ac:dyDescent="0.25">
      <c r="D90" s="39"/>
    </row>
    <row r="91" spans="4:4" x14ac:dyDescent="0.25">
      <c r="D91" s="39"/>
    </row>
    <row r="92" spans="4:4" x14ac:dyDescent="0.25">
      <c r="D92" s="39"/>
    </row>
    <row r="93" spans="4:4" x14ac:dyDescent="0.25">
      <c r="D93" s="39"/>
    </row>
    <row r="94" spans="4:4" x14ac:dyDescent="0.25">
      <c r="D94" s="39"/>
    </row>
    <row r="95" spans="4:4" x14ac:dyDescent="0.25">
      <c r="D95" s="39"/>
    </row>
    <row r="96" spans="4:4" x14ac:dyDescent="0.25">
      <c r="D96" s="39"/>
    </row>
    <row r="97" spans="4:4" x14ac:dyDescent="0.25">
      <c r="D97" s="39"/>
    </row>
    <row r="98" spans="4:4" x14ac:dyDescent="0.25">
      <c r="D98" s="39"/>
    </row>
    <row r="99" spans="4:4" x14ac:dyDescent="0.25">
      <c r="D99" s="39"/>
    </row>
    <row r="100" spans="4:4" x14ac:dyDescent="0.25">
      <c r="D100" s="39"/>
    </row>
    <row r="101" spans="4:4" x14ac:dyDescent="0.25">
      <c r="D101" s="39"/>
    </row>
    <row r="102" spans="4:4" x14ac:dyDescent="0.25">
      <c r="D102" s="39"/>
    </row>
    <row r="103" spans="4:4" x14ac:dyDescent="0.25">
      <c r="D103" s="39"/>
    </row>
    <row r="104" spans="4:4" x14ac:dyDescent="0.25">
      <c r="D104" s="39"/>
    </row>
    <row r="105" spans="4:4" x14ac:dyDescent="0.25">
      <c r="D105" s="39"/>
    </row>
    <row r="106" spans="4:4" x14ac:dyDescent="0.25">
      <c r="D106" s="39"/>
    </row>
    <row r="107" spans="4:4" x14ac:dyDescent="0.25">
      <c r="D107" s="39"/>
    </row>
    <row r="108" spans="4:4" x14ac:dyDescent="0.25">
      <c r="D108" s="39"/>
    </row>
    <row r="109" spans="4:4" x14ac:dyDescent="0.25">
      <c r="D109" s="39"/>
    </row>
    <row r="110" spans="4:4" x14ac:dyDescent="0.25">
      <c r="D110" s="39"/>
    </row>
    <row r="111" spans="4:4" x14ac:dyDescent="0.25">
      <c r="D111" s="39"/>
    </row>
    <row r="112" spans="4:4" x14ac:dyDescent="0.25">
      <c r="D112" s="39"/>
    </row>
    <row r="113" spans="4:4" x14ac:dyDescent="0.25">
      <c r="D113" s="39"/>
    </row>
    <row r="114" spans="4:4" x14ac:dyDescent="0.25">
      <c r="D114" s="39"/>
    </row>
    <row r="115" spans="4:4" x14ac:dyDescent="0.25">
      <c r="D115" s="39"/>
    </row>
    <row r="116" spans="4:4" x14ac:dyDescent="0.25">
      <c r="D116" s="39"/>
    </row>
    <row r="117" spans="4:4" x14ac:dyDescent="0.25">
      <c r="D117" s="39"/>
    </row>
    <row r="118" spans="4:4" x14ac:dyDescent="0.25">
      <c r="D118" s="39"/>
    </row>
    <row r="119" spans="4:4" x14ac:dyDescent="0.25">
      <c r="D119" s="39"/>
    </row>
    <row r="120" spans="4:4" x14ac:dyDescent="0.25">
      <c r="D120" s="39"/>
    </row>
    <row r="121" spans="4:4" x14ac:dyDescent="0.25">
      <c r="D121" s="39"/>
    </row>
    <row r="122" spans="4:4" x14ac:dyDescent="0.25">
      <c r="D122" s="39"/>
    </row>
    <row r="123" spans="4:4" x14ac:dyDescent="0.25">
      <c r="D123" s="39"/>
    </row>
    <row r="124" spans="4:4" x14ac:dyDescent="0.25">
      <c r="D124" s="39"/>
    </row>
    <row r="125" spans="4:4" x14ac:dyDescent="0.25">
      <c r="D125" s="39"/>
    </row>
    <row r="126" spans="4:4" x14ac:dyDescent="0.25">
      <c r="D126" s="39"/>
    </row>
    <row r="127" spans="4:4" x14ac:dyDescent="0.25">
      <c r="D127" s="39"/>
    </row>
    <row r="128" spans="4:4" x14ac:dyDescent="0.25">
      <c r="D128" s="39"/>
    </row>
    <row r="129" spans="4:4" x14ac:dyDescent="0.25">
      <c r="D129" s="39"/>
    </row>
    <row r="130" spans="4:4" x14ac:dyDescent="0.25">
      <c r="D130" s="39"/>
    </row>
    <row r="131" spans="4:4" x14ac:dyDescent="0.25">
      <c r="D131" s="39"/>
    </row>
    <row r="132" spans="4:4" x14ac:dyDescent="0.25">
      <c r="D132" s="39"/>
    </row>
    <row r="133" spans="4:4" x14ac:dyDescent="0.25">
      <c r="D133" s="39"/>
    </row>
    <row r="134" spans="4:4" x14ac:dyDescent="0.25">
      <c r="D134" s="39"/>
    </row>
    <row r="135" spans="4:4" x14ac:dyDescent="0.25">
      <c r="D135" s="39"/>
    </row>
    <row r="136" spans="4:4" x14ac:dyDescent="0.25">
      <c r="D136" s="39"/>
    </row>
    <row r="137" spans="4:4" x14ac:dyDescent="0.25">
      <c r="D137" s="39"/>
    </row>
    <row r="138" spans="4:4" x14ac:dyDescent="0.25">
      <c r="D138" s="39"/>
    </row>
    <row r="139" spans="4:4" x14ac:dyDescent="0.25">
      <c r="D139" s="39"/>
    </row>
    <row r="140" spans="4:4" x14ac:dyDescent="0.25">
      <c r="D140" s="39"/>
    </row>
    <row r="141" spans="4:4" x14ac:dyDescent="0.25">
      <c r="D141" s="39"/>
    </row>
    <row r="142" spans="4:4" x14ac:dyDescent="0.25">
      <c r="D142" s="39"/>
    </row>
    <row r="143" spans="4:4" x14ac:dyDescent="0.25">
      <c r="D143" s="39"/>
    </row>
    <row r="144" spans="4:4" x14ac:dyDescent="0.25">
      <c r="D144" s="39"/>
    </row>
    <row r="145" spans="4:4" x14ac:dyDescent="0.25">
      <c r="D145" s="39"/>
    </row>
    <row r="146" spans="4:4" x14ac:dyDescent="0.25">
      <c r="D146" s="39"/>
    </row>
    <row r="147" spans="4:4" x14ac:dyDescent="0.25">
      <c r="D147" s="39"/>
    </row>
    <row r="148" spans="4:4" x14ac:dyDescent="0.25">
      <c r="D148" s="39"/>
    </row>
    <row r="149" spans="4:4" x14ac:dyDescent="0.25">
      <c r="D149" s="39"/>
    </row>
    <row r="150" spans="4:4" x14ac:dyDescent="0.25">
      <c r="D150" s="39"/>
    </row>
    <row r="151" spans="4:4" x14ac:dyDescent="0.25">
      <c r="D151" s="39"/>
    </row>
    <row r="152" spans="4:4" x14ac:dyDescent="0.25">
      <c r="D152" s="39"/>
    </row>
    <row r="153" spans="4:4" x14ac:dyDescent="0.25">
      <c r="D153" s="39"/>
    </row>
    <row r="154" spans="4:4" x14ac:dyDescent="0.25">
      <c r="D154" s="39"/>
    </row>
    <row r="155" spans="4:4" x14ac:dyDescent="0.25">
      <c r="D155" s="39"/>
    </row>
    <row r="156" spans="4:4" x14ac:dyDescent="0.25">
      <c r="D156" s="39"/>
    </row>
    <row r="157" spans="4:4" x14ac:dyDescent="0.25">
      <c r="D157" s="39"/>
    </row>
    <row r="158" spans="4:4" x14ac:dyDescent="0.25">
      <c r="D158" s="39"/>
    </row>
    <row r="159" spans="4:4" x14ac:dyDescent="0.25">
      <c r="D159" s="39"/>
    </row>
    <row r="160" spans="4:4" x14ac:dyDescent="0.25">
      <c r="D160" s="39"/>
    </row>
    <row r="161" spans="4:4" x14ac:dyDescent="0.25">
      <c r="D161" s="39"/>
    </row>
    <row r="162" spans="4:4" x14ac:dyDescent="0.25">
      <c r="D162" s="39"/>
    </row>
    <row r="163" spans="4:4" x14ac:dyDescent="0.25">
      <c r="D163" s="39"/>
    </row>
    <row r="164" spans="4:4" x14ac:dyDescent="0.25">
      <c r="D164" s="39"/>
    </row>
    <row r="165" spans="4:4" x14ac:dyDescent="0.25">
      <c r="D165" s="39"/>
    </row>
    <row r="166" spans="4:4" x14ac:dyDescent="0.25">
      <c r="D166" s="39"/>
    </row>
    <row r="167" spans="4:4" x14ac:dyDescent="0.25">
      <c r="D167" s="39"/>
    </row>
    <row r="168" spans="4:4" x14ac:dyDescent="0.25">
      <c r="D168" s="39"/>
    </row>
    <row r="169" spans="4:4" x14ac:dyDescent="0.25">
      <c r="D169" s="39"/>
    </row>
    <row r="170" spans="4:4" x14ac:dyDescent="0.25">
      <c r="D170" s="39"/>
    </row>
    <row r="171" spans="4:4" x14ac:dyDescent="0.25">
      <c r="D171" s="39"/>
    </row>
    <row r="172" spans="4:4" x14ac:dyDescent="0.25">
      <c r="D172" s="39"/>
    </row>
    <row r="173" spans="4:4" x14ac:dyDescent="0.25">
      <c r="D173" s="39"/>
    </row>
    <row r="174" spans="4:4" x14ac:dyDescent="0.25">
      <c r="D174" s="39"/>
    </row>
    <row r="175" spans="4:4" x14ac:dyDescent="0.25">
      <c r="D175" s="39"/>
    </row>
    <row r="176" spans="4:4" x14ac:dyDescent="0.25">
      <c r="D176" s="39"/>
    </row>
    <row r="177" spans="4:4" x14ac:dyDescent="0.25">
      <c r="D177" s="39"/>
    </row>
    <row r="178" spans="4:4" x14ac:dyDescent="0.25">
      <c r="D178" s="39"/>
    </row>
    <row r="179" spans="4:4" x14ac:dyDescent="0.25">
      <c r="D179" s="39"/>
    </row>
    <row r="180" spans="4:4" x14ac:dyDescent="0.25">
      <c r="D180" s="39"/>
    </row>
    <row r="181" spans="4:4" x14ac:dyDescent="0.25">
      <c r="D181" s="39"/>
    </row>
    <row r="182" spans="4:4" x14ac:dyDescent="0.25">
      <c r="D182" s="39"/>
    </row>
    <row r="183" spans="4:4" x14ac:dyDescent="0.25">
      <c r="D183" s="39"/>
    </row>
    <row r="184" spans="4:4" x14ac:dyDescent="0.25">
      <c r="D184" s="39"/>
    </row>
    <row r="185" spans="4:4" x14ac:dyDescent="0.25">
      <c r="D185" s="39"/>
    </row>
    <row r="186" spans="4:4" x14ac:dyDescent="0.25">
      <c r="D186" s="39"/>
    </row>
    <row r="187" spans="4:4" x14ac:dyDescent="0.25">
      <c r="D187" s="39"/>
    </row>
    <row r="188" spans="4:4" x14ac:dyDescent="0.25">
      <c r="D188" s="39"/>
    </row>
    <row r="189" spans="4:4" x14ac:dyDescent="0.25">
      <c r="D189" s="39"/>
    </row>
    <row r="190" spans="4:4" x14ac:dyDescent="0.25">
      <c r="D190" s="39"/>
    </row>
    <row r="191" spans="4:4" x14ac:dyDescent="0.25">
      <c r="D191" s="39"/>
    </row>
    <row r="192" spans="4:4" x14ac:dyDescent="0.25">
      <c r="D192" s="39"/>
    </row>
    <row r="193" spans="4:4" x14ac:dyDescent="0.25">
      <c r="D193" s="39"/>
    </row>
    <row r="194" spans="4:4" x14ac:dyDescent="0.25">
      <c r="D194" s="39"/>
    </row>
    <row r="195" spans="4:4" x14ac:dyDescent="0.25">
      <c r="D195" s="39"/>
    </row>
    <row r="196" spans="4:4" x14ac:dyDescent="0.25">
      <c r="D196" s="39"/>
    </row>
    <row r="197" spans="4:4" x14ac:dyDescent="0.25">
      <c r="D197" s="39"/>
    </row>
    <row r="198" spans="4:4" x14ac:dyDescent="0.25">
      <c r="D198" s="39"/>
    </row>
    <row r="199" spans="4:4" x14ac:dyDescent="0.25">
      <c r="D199" s="39"/>
    </row>
    <row r="200" spans="4:4" x14ac:dyDescent="0.25">
      <c r="D200" s="39"/>
    </row>
    <row r="201" spans="4:4" x14ac:dyDescent="0.25">
      <c r="D201" s="39"/>
    </row>
    <row r="202" spans="4:4" x14ac:dyDescent="0.25">
      <c r="D202" s="39"/>
    </row>
    <row r="203" spans="4:4" x14ac:dyDescent="0.25">
      <c r="D203" s="39"/>
    </row>
    <row r="204" spans="4:4" x14ac:dyDescent="0.25">
      <c r="D204" s="39"/>
    </row>
    <row r="205" spans="4:4" x14ac:dyDescent="0.25">
      <c r="D205" s="39"/>
    </row>
    <row r="206" spans="4:4" x14ac:dyDescent="0.25">
      <c r="D206" s="39"/>
    </row>
    <row r="207" spans="4:4" x14ac:dyDescent="0.25">
      <c r="D207" s="39"/>
    </row>
    <row r="208" spans="4:4" x14ac:dyDescent="0.25">
      <c r="D208" s="39"/>
    </row>
    <row r="209" spans="4:4" x14ac:dyDescent="0.25">
      <c r="D209" s="39"/>
    </row>
    <row r="210" spans="4:4" x14ac:dyDescent="0.25">
      <c r="D210" s="39"/>
    </row>
    <row r="211" spans="4:4" x14ac:dyDescent="0.25">
      <c r="D211" s="39"/>
    </row>
    <row r="212" spans="4:4" x14ac:dyDescent="0.25">
      <c r="D212" s="39"/>
    </row>
    <row r="213" spans="4:4" x14ac:dyDescent="0.25">
      <c r="D213" s="39"/>
    </row>
    <row r="214" spans="4:4" x14ac:dyDescent="0.25">
      <c r="D214" s="39"/>
    </row>
    <row r="215" spans="4:4" x14ac:dyDescent="0.25">
      <c r="D215" s="39"/>
    </row>
    <row r="216" spans="4:4" x14ac:dyDescent="0.25">
      <c r="D216" s="39"/>
    </row>
    <row r="217" spans="4:4" x14ac:dyDescent="0.25">
      <c r="D217" s="39"/>
    </row>
    <row r="218" spans="4:4" x14ac:dyDescent="0.25">
      <c r="D218" s="39"/>
    </row>
    <row r="219" spans="4:4" x14ac:dyDescent="0.25">
      <c r="D219" s="39"/>
    </row>
    <row r="220" spans="4:4" x14ac:dyDescent="0.25">
      <c r="D220" s="39"/>
    </row>
    <row r="221" spans="4:4" x14ac:dyDescent="0.25">
      <c r="D221" s="39"/>
    </row>
    <row r="222" spans="4:4" x14ac:dyDescent="0.25">
      <c r="D222" s="39"/>
    </row>
    <row r="223" spans="4:4" x14ac:dyDescent="0.25">
      <c r="D223" s="39"/>
    </row>
    <row r="224" spans="4:4" x14ac:dyDescent="0.25">
      <c r="D224" s="39"/>
    </row>
    <row r="225" spans="4:4" x14ac:dyDescent="0.25">
      <c r="D225" s="39"/>
    </row>
    <row r="226" spans="4:4" x14ac:dyDescent="0.25">
      <c r="D226" s="39"/>
    </row>
    <row r="227" spans="4:4" x14ac:dyDescent="0.25">
      <c r="D227" s="39"/>
    </row>
    <row r="228" spans="4:4" x14ac:dyDescent="0.25">
      <c r="D228" s="39"/>
    </row>
    <row r="229" spans="4:4" x14ac:dyDescent="0.25">
      <c r="D229" s="39"/>
    </row>
    <row r="230" spans="4:4" x14ac:dyDescent="0.25">
      <c r="D230" s="39"/>
    </row>
    <row r="231" spans="4:4" x14ac:dyDescent="0.25">
      <c r="D231" s="39"/>
    </row>
    <row r="232" spans="4:4" x14ac:dyDescent="0.25">
      <c r="D232" s="39"/>
    </row>
    <row r="233" spans="4:4" x14ac:dyDescent="0.25">
      <c r="D233" s="39"/>
    </row>
    <row r="234" spans="4:4" x14ac:dyDescent="0.25">
      <c r="D234" s="39"/>
    </row>
    <row r="235" spans="4:4" x14ac:dyDescent="0.25">
      <c r="D235" s="39"/>
    </row>
    <row r="236" spans="4:4" x14ac:dyDescent="0.25">
      <c r="D236" s="39"/>
    </row>
    <row r="237" spans="4:4" x14ac:dyDescent="0.25">
      <c r="D237" s="39"/>
    </row>
    <row r="238" spans="4:4" x14ac:dyDescent="0.25">
      <c r="D238" s="39"/>
    </row>
    <row r="239" spans="4:4" x14ac:dyDescent="0.25">
      <c r="D239" s="39"/>
    </row>
    <row r="240" spans="4:4" x14ac:dyDescent="0.25">
      <c r="D240" s="39"/>
    </row>
    <row r="241" spans="4:4" x14ac:dyDescent="0.25">
      <c r="D241" s="39"/>
    </row>
    <row r="242" spans="4:4" x14ac:dyDescent="0.25">
      <c r="D242" s="39"/>
    </row>
    <row r="243" spans="4:4" x14ac:dyDescent="0.25">
      <c r="D243" s="39"/>
    </row>
    <row r="244" spans="4:4" x14ac:dyDescent="0.25">
      <c r="D244" s="39"/>
    </row>
    <row r="245" spans="4:4" x14ac:dyDescent="0.25">
      <c r="D245" s="39"/>
    </row>
    <row r="246" spans="4:4" x14ac:dyDescent="0.25">
      <c r="D246" s="39"/>
    </row>
    <row r="247" spans="4:4" x14ac:dyDescent="0.25">
      <c r="D247" s="39"/>
    </row>
    <row r="248" spans="4:4" x14ac:dyDescent="0.25">
      <c r="D248" s="39"/>
    </row>
    <row r="249" spans="4:4" x14ac:dyDescent="0.25">
      <c r="D249" s="39"/>
    </row>
    <row r="250" spans="4:4" x14ac:dyDescent="0.25">
      <c r="D250" s="39"/>
    </row>
    <row r="251" spans="4:4" x14ac:dyDescent="0.25">
      <c r="D251" s="39"/>
    </row>
    <row r="252" spans="4:4" x14ac:dyDescent="0.25">
      <c r="D252" s="39"/>
    </row>
    <row r="253" spans="4:4" x14ac:dyDescent="0.25">
      <c r="D253" s="39"/>
    </row>
    <row r="254" spans="4:4" x14ac:dyDescent="0.25">
      <c r="D254" s="39"/>
    </row>
    <row r="255" spans="4:4" x14ac:dyDescent="0.25">
      <c r="D255" s="39"/>
    </row>
    <row r="256" spans="4:4" x14ac:dyDescent="0.25">
      <c r="D256" s="39"/>
    </row>
    <row r="257" spans="4:4" x14ac:dyDescent="0.25">
      <c r="D257" s="39"/>
    </row>
    <row r="258" spans="4:4" x14ac:dyDescent="0.25">
      <c r="D258" s="39"/>
    </row>
    <row r="259" spans="4:4" x14ac:dyDescent="0.25">
      <c r="D259" s="39"/>
    </row>
    <row r="260" spans="4:4" x14ac:dyDescent="0.25">
      <c r="D260" s="39"/>
    </row>
    <row r="261" spans="4:4" x14ac:dyDescent="0.25">
      <c r="D261" s="39"/>
    </row>
    <row r="262" spans="4:4" x14ac:dyDescent="0.25">
      <c r="D262" s="39"/>
    </row>
    <row r="263" spans="4:4" x14ac:dyDescent="0.25">
      <c r="D263" s="39"/>
    </row>
    <row r="264" spans="4:4" x14ac:dyDescent="0.25">
      <c r="D264" s="39"/>
    </row>
    <row r="265" spans="4:4" x14ac:dyDescent="0.25">
      <c r="D265" s="39"/>
    </row>
    <row r="266" spans="4:4" x14ac:dyDescent="0.25">
      <c r="D266" s="39"/>
    </row>
    <row r="267" spans="4:4" x14ac:dyDescent="0.25">
      <c r="D267" s="39"/>
    </row>
    <row r="268" spans="4:4" x14ac:dyDescent="0.25">
      <c r="D268" s="39"/>
    </row>
    <row r="269" spans="4:4" x14ac:dyDescent="0.25">
      <c r="D269" s="39"/>
    </row>
    <row r="270" spans="4:4" x14ac:dyDescent="0.25">
      <c r="D270" s="39"/>
    </row>
    <row r="271" spans="4:4" x14ac:dyDescent="0.25">
      <c r="D271" s="39"/>
    </row>
    <row r="272" spans="4:4" x14ac:dyDescent="0.25">
      <c r="D272" s="39"/>
    </row>
    <row r="273" spans="4:4" x14ac:dyDescent="0.25">
      <c r="D273" s="39"/>
    </row>
    <row r="274" spans="4:4" x14ac:dyDescent="0.25">
      <c r="D274" s="39"/>
    </row>
    <row r="275" spans="4:4" x14ac:dyDescent="0.25">
      <c r="D275" s="39"/>
    </row>
    <row r="276" spans="4:4" x14ac:dyDescent="0.25">
      <c r="D276" s="39"/>
    </row>
    <row r="277" spans="4:4" x14ac:dyDescent="0.25">
      <c r="D277" s="39"/>
    </row>
    <row r="278" spans="4:4" x14ac:dyDescent="0.25">
      <c r="D278" s="39"/>
    </row>
    <row r="279" spans="4:4" x14ac:dyDescent="0.25">
      <c r="D279" s="39"/>
    </row>
    <row r="280" spans="4:4" x14ac:dyDescent="0.25">
      <c r="D280" s="39"/>
    </row>
    <row r="281" spans="4:4" x14ac:dyDescent="0.25">
      <c r="D281" s="39"/>
    </row>
    <row r="282" spans="4:4" x14ac:dyDescent="0.25">
      <c r="D282" s="39"/>
    </row>
    <row r="283" spans="4:4" x14ac:dyDescent="0.25">
      <c r="D283" s="39"/>
    </row>
    <row r="284" spans="4:4" x14ac:dyDescent="0.25">
      <c r="D284" s="39"/>
    </row>
    <row r="285" spans="4:4" x14ac:dyDescent="0.25">
      <c r="D285" s="39"/>
    </row>
    <row r="286" spans="4:4" x14ac:dyDescent="0.25">
      <c r="D286" s="39"/>
    </row>
    <row r="287" spans="4:4" x14ac:dyDescent="0.25">
      <c r="D287" s="39"/>
    </row>
    <row r="288" spans="4:4" x14ac:dyDescent="0.25">
      <c r="D288" s="39"/>
    </row>
    <row r="289" spans="4:4" x14ac:dyDescent="0.25">
      <c r="D289" s="39"/>
    </row>
    <row r="290" spans="4:4" x14ac:dyDescent="0.25">
      <c r="D290" s="39"/>
    </row>
    <row r="291" spans="4:4" x14ac:dyDescent="0.25">
      <c r="D291" s="39"/>
    </row>
    <row r="292" spans="4:4" x14ac:dyDescent="0.25">
      <c r="D292" s="39"/>
    </row>
    <row r="293" spans="4:4" x14ac:dyDescent="0.25">
      <c r="D293" s="39"/>
    </row>
    <row r="294" spans="4:4" x14ac:dyDescent="0.25">
      <c r="D294" s="39"/>
    </row>
    <row r="295" spans="4:4" x14ac:dyDescent="0.25">
      <c r="D295" s="39"/>
    </row>
    <row r="296" spans="4:4" x14ac:dyDescent="0.25">
      <c r="D296" s="39"/>
    </row>
    <row r="297" spans="4:4" x14ac:dyDescent="0.25">
      <c r="D297" s="39"/>
    </row>
    <row r="298" spans="4:4" x14ac:dyDescent="0.25">
      <c r="D298" s="39"/>
    </row>
    <row r="299" spans="4:4" x14ac:dyDescent="0.25">
      <c r="D299" s="39"/>
    </row>
    <row r="300" spans="4:4" x14ac:dyDescent="0.25">
      <c r="D300" s="39"/>
    </row>
    <row r="301" spans="4:4" x14ac:dyDescent="0.25">
      <c r="D301" s="39"/>
    </row>
    <row r="302" spans="4:4" x14ac:dyDescent="0.25">
      <c r="D302" s="39"/>
    </row>
    <row r="303" spans="4:4" x14ac:dyDescent="0.25">
      <c r="D303" s="39"/>
    </row>
    <row r="304" spans="4:4" x14ac:dyDescent="0.25">
      <c r="D304" s="39"/>
    </row>
    <row r="305" spans="4:4" x14ac:dyDescent="0.25">
      <c r="D305" s="39"/>
    </row>
    <row r="306" spans="4:4" x14ac:dyDescent="0.25">
      <c r="D306" s="39"/>
    </row>
    <row r="307" spans="4:4" x14ac:dyDescent="0.25">
      <c r="D307" s="39"/>
    </row>
    <row r="308" spans="4:4" x14ac:dyDescent="0.25">
      <c r="D308" s="39"/>
    </row>
    <row r="309" spans="4:4" x14ac:dyDescent="0.25">
      <c r="D309" s="39"/>
    </row>
    <row r="310" spans="4:4" x14ac:dyDescent="0.25">
      <c r="D310" s="39"/>
    </row>
    <row r="311" spans="4:4" x14ac:dyDescent="0.25">
      <c r="D311" s="39"/>
    </row>
    <row r="312" spans="4:4" x14ac:dyDescent="0.25">
      <c r="D312" s="39"/>
    </row>
    <row r="313" spans="4:4" x14ac:dyDescent="0.25">
      <c r="D313" s="39"/>
    </row>
    <row r="314" spans="4:4" x14ac:dyDescent="0.25">
      <c r="D314" s="39"/>
    </row>
    <row r="315" spans="4:4" x14ac:dyDescent="0.25">
      <c r="D315" s="39"/>
    </row>
    <row r="316" spans="4:4" x14ac:dyDescent="0.25">
      <c r="D316" s="39"/>
    </row>
    <row r="317" spans="4:4" x14ac:dyDescent="0.25">
      <c r="D317" s="39"/>
    </row>
    <row r="318" spans="4:4" x14ac:dyDescent="0.25">
      <c r="D318" s="39"/>
    </row>
    <row r="319" spans="4:4" x14ac:dyDescent="0.25">
      <c r="D319" s="39"/>
    </row>
    <row r="320" spans="4:4" x14ac:dyDescent="0.25">
      <c r="D320" s="39"/>
    </row>
    <row r="321" spans="4:4" x14ac:dyDescent="0.25">
      <c r="D321" s="39"/>
    </row>
    <row r="322" spans="4:4" x14ac:dyDescent="0.25">
      <c r="D322" s="39"/>
    </row>
    <row r="323" spans="4:4" x14ac:dyDescent="0.25">
      <c r="D323" s="39"/>
    </row>
    <row r="324" spans="4:4" x14ac:dyDescent="0.25">
      <c r="D324" s="39"/>
    </row>
    <row r="325" spans="4:4" x14ac:dyDescent="0.25">
      <c r="D325" s="39"/>
    </row>
    <row r="326" spans="4:4" x14ac:dyDescent="0.25">
      <c r="D326" s="39"/>
    </row>
    <row r="327" spans="4:4" x14ac:dyDescent="0.25">
      <c r="D327" s="39"/>
    </row>
    <row r="328" spans="4:4" x14ac:dyDescent="0.25">
      <c r="D328" s="39"/>
    </row>
    <row r="329" spans="4:4" x14ac:dyDescent="0.25">
      <c r="D329" s="39"/>
    </row>
    <row r="330" spans="4:4" x14ac:dyDescent="0.25">
      <c r="D330" s="39"/>
    </row>
    <row r="331" spans="4:4" x14ac:dyDescent="0.25">
      <c r="D331" s="39"/>
    </row>
    <row r="332" spans="4:4" x14ac:dyDescent="0.25">
      <c r="D332" s="39"/>
    </row>
    <row r="333" spans="4:4" x14ac:dyDescent="0.25">
      <c r="D333" s="39"/>
    </row>
    <row r="334" spans="4:4" x14ac:dyDescent="0.25">
      <c r="D334" s="39"/>
    </row>
    <row r="335" spans="4:4" x14ac:dyDescent="0.25">
      <c r="D335" s="39"/>
    </row>
    <row r="336" spans="4:4" x14ac:dyDescent="0.25">
      <c r="D336" s="39"/>
    </row>
    <row r="337" spans="4:4" x14ac:dyDescent="0.25">
      <c r="D337" s="39"/>
    </row>
    <row r="338" spans="4:4" x14ac:dyDescent="0.25">
      <c r="D338" s="39"/>
    </row>
    <row r="339" spans="4:4" x14ac:dyDescent="0.25">
      <c r="D339" s="39"/>
    </row>
    <row r="340" spans="4:4" x14ac:dyDescent="0.25">
      <c r="D340" s="39"/>
    </row>
    <row r="341" spans="4:4" x14ac:dyDescent="0.25">
      <c r="D341" s="39"/>
    </row>
    <row r="342" spans="4:4" x14ac:dyDescent="0.25">
      <c r="D342" s="39"/>
    </row>
    <row r="343" spans="4:4" x14ac:dyDescent="0.25">
      <c r="D343" s="39"/>
    </row>
    <row r="344" spans="4:4" x14ac:dyDescent="0.25">
      <c r="D344" s="39"/>
    </row>
    <row r="345" spans="4:4" x14ac:dyDescent="0.25">
      <c r="D345" s="39"/>
    </row>
    <row r="346" spans="4:4" x14ac:dyDescent="0.25">
      <c r="D346" s="39"/>
    </row>
    <row r="347" spans="4:4" x14ac:dyDescent="0.25">
      <c r="D347" s="39"/>
    </row>
    <row r="348" spans="4:4" x14ac:dyDescent="0.25">
      <c r="D348" s="39"/>
    </row>
    <row r="349" spans="4:4" x14ac:dyDescent="0.25">
      <c r="D349" s="39"/>
    </row>
    <row r="350" spans="4:4" x14ac:dyDescent="0.25">
      <c r="D350" s="39"/>
    </row>
    <row r="351" spans="4:4" x14ac:dyDescent="0.25">
      <c r="D351" s="39"/>
    </row>
    <row r="352" spans="4:4" x14ac:dyDescent="0.25">
      <c r="D352" s="39"/>
    </row>
    <row r="353" spans="4:4" x14ac:dyDescent="0.25">
      <c r="D353" s="39"/>
    </row>
    <row r="354" spans="4:4" x14ac:dyDescent="0.25">
      <c r="D354" s="39"/>
    </row>
    <row r="355" spans="4:4" x14ac:dyDescent="0.25">
      <c r="D355" s="39"/>
    </row>
    <row r="356" spans="4:4" x14ac:dyDescent="0.25">
      <c r="D356" s="39"/>
    </row>
    <row r="357" spans="4:4" x14ac:dyDescent="0.25">
      <c r="D357" s="39"/>
    </row>
    <row r="358" spans="4:4" x14ac:dyDescent="0.25">
      <c r="D358" s="39"/>
    </row>
    <row r="359" spans="4:4" x14ac:dyDescent="0.25">
      <c r="D359" s="39"/>
    </row>
    <row r="360" spans="4:4" x14ac:dyDescent="0.25">
      <c r="D360" s="39"/>
    </row>
    <row r="361" spans="4:4" x14ac:dyDescent="0.25">
      <c r="D361" s="39"/>
    </row>
    <row r="362" spans="4:4" x14ac:dyDescent="0.25">
      <c r="D362" s="39"/>
    </row>
    <row r="363" spans="4:4" x14ac:dyDescent="0.25">
      <c r="D363" s="39"/>
    </row>
    <row r="364" spans="4:4" x14ac:dyDescent="0.25">
      <c r="D364" s="39"/>
    </row>
    <row r="365" spans="4:4" x14ac:dyDescent="0.25">
      <c r="D365" s="39"/>
    </row>
    <row r="366" spans="4:4" x14ac:dyDescent="0.25">
      <c r="D366" s="39"/>
    </row>
    <row r="367" spans="4:4" x14ac:dyDescent="0.25">
      <c r="D367" s="39"/>
    </row>
    <row r="368" spans="4:4" x14ac:dyDescent="0.25">
      <c r="D368" s="39"/>
    </row>
    <row r="369" spans="4:4" x14ac:dyDescent="0.25">
      <c r="D369" s="39"/>
    </row>
    <row r="370" spans="4:4" x14ac:dyDescent="0.25">
      <c r="D370" s="39"/>
    </row>
    <row r="371" spans="4:4" x14ac:dyDescent="0.25">
      <c r="D371" s="39"/>
    </row>
    <row r="372" spans="4:4" x14ac:dyDescent="0.25">
      <c r="D372" s="39"/>
    </row>
    <row r="373" spans="4:4" x14ac:dyDescent="0.25">
      <c r="D373" s="39"/>
    </row>
    <row r="374" spans="4:4" x14ac:dyDescent="0.25">
      <c r="D374" s="39"/>
    </row>
    <row r="375" spans="4:4" x14ac:dyDescent="0.25">
      <c r="D375" s="39"/>
    </row>
    <row r="376" spans="4:4" x14ac:dyDescent="0.25">
      <c r="D376" s="39"/>
    </row>
    <row r="377" spans="4:4" x14ac:dyDescent="0.25">
      <c r="D377" s="39"/>
    </row>
    <row r="378" spans="4:4" x14ac:dyDescent="0.25">
      <c r="D378" s="39"/>
    </row>
    <row r="379" spans="4:4" x14ac:dyDescent="0.25">
      <c r="D379" s="39"/>
    </row>
    <row r="380" spans="4:4" x14ac:dyDescent="0.25">
      <c r="D380" s="39"/>
    </row>
    <row r="381" spans="4:4" x14ac:dyDescent="0.25">
      <c r="D381" s="39"/>
    </row>
    <row r="382" spans="4:4" x14ac:dyDescent="0.25">
      <c r="D382" s="39"/>
    </row>
    <row r="383" spans="4:4" x14ac:dyDescent="0.25">
      <c r="D383" s="39"/>
    </row>
    <row r="384" spans="4:4" x14ac:dyDescent="0.25">
      <c r="D384" s="39"/>
    </row>
    <row r="385" spans="4:4" x14ac:dyDescent="0.25">
      <c r="D385" s="39"/>
    </row>
    <row r="386" spans="4:4" x14ac:dyDescent="0.25">
      <c r="D386" s="39"/>
    </row>
    <row r="387" spans="4:4" x14ac:dyDescent="0.25">
      <c r="D387" s="39"/>
    </row>
    <row r="388" spans="4:4" x14ac:dyDescent="0.25">
      <c r="D388" s="39"/>
    </row>
    <row r="389" spans="4:4" x14ac:dyDescent="0.25">
      <c r="D389" s="39"/>
    </row>
    <row r="390" spans="4:4" x14ac:dyDescent="0.25">
      <c r="D390" s="39"/>
    </row>
    <row r="391" spans="4:4" x14ac:dyDescent="0.25">
      <c r="D391" s="39"/>
    </row>
    <row r="392" spans="4:4" x14ac:dyDescent="0.25">
      <c r="D392" s="39"/>
    </row>
    <row r="393" spans="4:4" x14ac:dyDescent="0.25">
      <c r="D393" s="39"/>
    </row>
    <row r="394" spans="4:4" x14ac:dyDescent="0.25">
      <c r="D394" s="39"/>
    </row>
    <row r="395" spans="4:4" x14ac:dyDescent="0.25">
      <c r="D395" s="39"/>
    </row>
    <row r="396" spans="4:4" x14ac:dyDescent="0.25">
      <c r="D396" s="39"/>
    </row>
    <row r="397" spans="4:4" x14ac:dyDescent="0.25">
      <c r="D397" s="39"/>
    </row>
    <row r="398" spans="4:4" x14ac:dyDescent="0.25">
      <c r="D398" s="39"/>
    </row>
    <row r="399" spans="4:4" x14ac:dyDescent="0.25">
      <c r="D399" s="39"/>
    </row>
    <row r="400" spans="4:4" x14ac:dyDescent="0.25">
      <c r="D400" s="39"/>
    </row>
    <row r="401" spans="4:4" x14ac:dyDescent="0.25">
      <c r="D401" s="39"/>
    </row>
    <row r="402" spans="4:4" x14ac:dyDescent="0.25">
      <c r="D402" s="39"/>
    </row>
    <row r="403" spans="4:4" x14ac:dyDescent="0.25">
      <c r="D403" s="39"/>
    </row>
    <row r="404" spans="4:4" x14ac:dyDescent="0.25">
      <c r="D404" s="39"/>
    </row>
    <row r="405" spans="4:4" x14ac:dyDescent="0.25">
      <c r="D405" s="39"/>
    </row>
    <row r="406" spans="4:4" x14ac:dyDescent="0.25">
      <c r="D406" s="39"/>
    </row>
    <row r="407" spans="4:4" x14ac:dyDescent="0.25">
      <c r="D407" s="39"/>
    </row>
    <row r="408" spans="4:4" x14ac:dyDescent="0.25">
      <c r="D408" s="39"/>
    </row>
    <row r="409" spans="4:4" x14ac:dyDescent="0.25">
      <c r="D409" s="39"/>
    </row>
    <row r="410" spans="4:4" x14ac:dyDescent="0.25">
      <c r="D410" s="39"/>
    </row>
    <row r="411" spans="4:4" x14ac:dyDescent="0.25">
      <c r="D411" s="39"/>
    </row>
    <row r="412" spans="4:4" x14ac:dyDescent="0.25">
      <c r="D412" s="39"/>
    </row>
    <row r="413" spans="4:4" x14ac:dyDescent="0.25">
      <c r="D413" s="39"/>
    </row>
    <row r="414" spans="4:4" x14ac:dyDescent="0.25">
      <c r="D414" s="39"/>
    </row>
    <row r="415" spans="4:4" x14ac:dyDescent="0.25">
      <c r="D415" s="39"/>
    </row>
    <row r="416" spans="4:4" x14ac:dyDescent="0.25">
      <c r="D416" s="39"/>
    </row>
    <row r="417" spans="4:4" x14ac:dyDescent="0.25">
      <c r="D417" s="39"/>
    </row>
    <row r="418" spans="4:4" x14ac:dyDescent="0.25">
      <c r="D418" s="39"/>
    </row>
    <row r="419" spans="4:4" x14ac:dyDescent="0.25">
      <c r="D419" s="39"/>
    </row>
    <row r="420" spans="4:4" x14ac:dyDescent="0.25">
      <c r="D420" s="39"/>
    </row>
    <row r="421" spans="4:4" x14ac:dyDescent="0.25">
      <c r="D421" s="39"/>
    </row>
    <row r="422" spans="4:4" x14ac:dyDescent="0.25">
      <c r="D422" s="39"/>
    </row>
    <row r="423" spans="4:4" x14ac:dyDescent="0.25">
      <c r="D423" s="39"/>
    </row>
    <row r="424" spans="4:4" x14ac:dyDescent="0.25">
      <c r="D424" s="39"/>
    </row>
    <row r="425" spans="4:4" x14ac:dyDescent="0.25">
      <c r="D425" s="39"/>
    </row>
    <row r="426" spans="4:4" x14ac:dyDescent="0.25">
      <c r="D426" s="39"/>
    </row>
    <row r="427" spans="4:4" x14ac:dyDescent="0.25">
      <c r="D427" s="39"/>
    </row>
    <row r="428" spans="4:4" x14ac:dyDescent="0.25">
      <c r="D428" s="39"/>
    </row>
    <row r="429" spans="4:4" x14ac:dyDescent="0.25">
      <c r="D429" s="39"/>
    </row>
    <row r="430" spans="4:4" x14ac:dyDescent="0.25">
      <c r="D430" s="39"/>
    </row>
    <row r="431" spans="4:4" x14ac:dyDescent="0.25">
      <c r="D431" s="39"/>
    </row>
    <row r="432" spans="4:4" x14ac:dyDescent="0.25">
      <c r="D432" s="39"/>
    </row>
    <row r="433" spans="4:4" x14ac:dyDescent="0.25">
      <c r="D433" s="39"/>
    </row>
    <row r="434" spans="4:4" x14ac:dyDescent="0.25">
      <c r="D434" s="39"/>
    </row>
    <row r="435" spans="4:4" x14ac:dyDescent="0.25">
      <c r="D435" s="39"/>
    </row>
    <row r="436" spans="4:4" x14ac:dyDescent="0.25">
      <c r="D436" s="39"/>
    </row>
    <row r="437" spans="4:4" x14ac:dyDescent="0.25">
      <c r="D437" s="39"/>
    </row>
    <row r="438" spans="4:4" x14ac:dyDescent="0.25">
      <c r="D438" s="39"/>
    </row>
    <row r="439" spans="4:4" x14ac:dyDescent="0.25">
      <c r="D439" s="39"/>
    </row>
    <row r="440" spans="4:4" x14ac:dyDescent="0.25">
      <c r="D440" s="39"/>
    </row>
    <row r="441" spans="4:4" x14ac:dyDescent="0.25">
      <c r="D441" s="39"/>
    </row>
    <row r="442" spans="4:4" x14ac:dyDescent="0.25">
      <c r="D442" s="39"/>
    </row>
    <row r="443" spans="4:4" x14ac:dyDescent="0.25">
      <c r="D443" s="39"/>
    </row>
    <row r="444" spans="4:4" x14ac:dyDescent="0.25">
      <c r="D444" s="39"/>
    </row>
    <row r="445" spans="4:4" x14ac:dyDescent="0.25">
      <c r="D445" s="39"/>
    </row>
    <row r="446" spans="4:4" x14ac:dyDescent="0.25">
      <c r="D446" s="39"/>
    </row>
    <row r="447" spans="4:4" x14ac:dyDescent="0.25">
      <c r="D447" s="39"/>
    </row>
    <row r="448" spans="4:4" x14ac:dyDescent="0.25">
      <c r="D448" s="39"/>
    </row>
    <row r="449" spans="4:4" x14ac:dyDescent="0.25">
      <c r="D449" s="39"/>
    </row>
    <row r="450" spans="4:4" x14ac:dyDescent="0.25">
      <c r="D450" s="39"/>
    </row>
    <row r="451" spans="4:4" x14ac:dyDescent="0.25">
      <c r="D451" s="39"/>
    </row>
    <row r="452" spans="4:4" x14ac:dyDescent="0.25">
      <c r="D452" s="39"/>
    </row>
    <row r="453" spans="4:4" x14ac:dyDescent="0.25">
      <c r="D453" s="39"/>
    </row>
    <row r="454" spans="4:4" x14ac:dyDescent="0.25">
      <c r="D454" s="39"/>
    </row>
    <row r="455" spans="4:4" x14ac:dyDescent="0.25">
      <c r="D455" s="39"/>
    </row>
    <row r="456" spans="4:4" x14ac:dyDescent="0.25">
      <c r="D456" s="39"/>
    </row>
    <row r="457" spans="4:4" x14ac:dyDescent="0.25">
      <c r="D457" s="39"/>
    </row>
    <row r="458" spans="4:4" x14ac:dyDescent="0.25">
      <c r="D458" s="39"/>
    </row>
    <row r="459" spans="4:4" x14ac:dyDescent="0.25">
      <c r="D459" s="39"/>
    </row>
    <row r="460" spans="4:4" x14ac:dyDescent="0.25">
      <c r="D460" s="39"/>
    </row>
    <row r="461" spans="4:4" x14ac:dyDescent="0.25">
      <c r="D461" s="39"/>
    </row>
    <row r="462" spans="4:4" x14ac:dyDescent="0.25">
      <c r="D462" s="39"/>
    </row>
    <row r="463" spans="4:4" x14ac:dyDescent="0.25">
      <c r="D463" s="39"/>
    </row>
    <row r="464" spans="4:4" x14ac:dyDescent="0.25">
      <c r="D464" s="39"/>
    </row>
    <row r="465" spans="4:4" x14ac:dyDescent="0.25">
      <c r="D465" s="39"/>
    </row>
    <row r="466" spans="4:4" x14ac:dyDescent="0.25">
      <c r="D466" s="39"/>
    </row>
    <row r="467" spans="4:4" x14ac:dyDescent="0.25">
      <c r="D467" s="39"/>
    </row>
    <row r="468" spans="4:4" x14ac:dyDescent="0.25">
      <c r="D468" s="39"/>
    </row>
    <row r="469" spans="4:4" x14ac:dyDescent="0.25">
      <c r="D469" s="39"/>
    </row>
    <row r="470" spans="4:4" x14ac:dyDescent="0.25">
      <c r="D470" s="39"/>
    </row>
    <row r="471" spans="4:4" x14ac:dyDescent="0.25">
      <c r="D471" s="39"/>
    </row>
    <row r="472" spans="4:4" x14ac:dyDescent="0.25">
      <c r="D472" s="39"/>
    </row>
    <row r="473" spans="4:4" x14ac:dyDescent="0.25">
      <c r="D473" s="39"/>
    </row>
    <row r="474" spans="4:4" x14ac:dyDescent="0.25">
      <c r="D474" s="39"/>
    </row>
    <row r="475" spans="4:4" x14ac:dyDescent="0.25">
      <c r="D475" s="39"/>
    </row>
    <row r="476" spans="4:4" x14ac:dyDescent="0.25">
      <c r="D476" s="39"/>
    </row>
    <row r="477" spans="4:4" x14ac:dyDescent="0.25">
      <c r="D477" s="39"/>
    </row>
    <row r="478" spans="4:4" x14ac:dyDescent="0.25">
      <c r="D478" s="39"/>
    </row>
    <row r="479" spans="4:4" x14ac:dyDescent="0.25">
      <c r="D479" s="39"/>
    </row>
    <row r="480" spans="4:4" x14ac:dyDescent="0.25">
      <c r="D480" s="39"/>
    </row>
    <row r="481" spans="4:4" x14ac:dyDescent="0.25">
      <c r="D481" s="39"/>
    </row>
    <row r="482" spans="4:4" x14ac:dyDescent="0.25">
      <c r="D482" s="39"/>
    </row>
    <row r="483" spans="4:4" x14ac:dyDescent="0.25">
      <c r="D483" s="39"/>
    </row>
    <row r="484" spans="4:4" x14ac:dyDescent="0.25">
      <c r="D484" s="39"/>
    </row>
    <row r="485" spans="4:4" x14ac:dyDescent="0.25">
      <c r="D485" s="39"/>
    </row>
    <row r="486" spans="4:4" x14ac:dyDescent="0.25">
      <c r="D486" s="39"/>
    </row>
    <row r="487" spans="4:4" x14ac:dyDescent="0.25">
      <c r="D487" s="39"/>
    </row>
    <row r="488" spans="4:4" x14ac:dyDescent="0.25">
      <c r="D488" s="39"/>
    </row>
    <row r="489" spans="4:4" x14ac:dyDescent="0.25">
      <c r="D489" s="39"/>
    </row>
    <row r="490" spans="4:4" x14ac:dyDescent="0.25">
      <c r="D490" s="39"/>
    </row>
    <row r="491" spans="4:4" x14ac:dyDescent="0.25">
      <c r="D491" s="39"/>
    </row>
    <row r="492" spans="4:4" x14ac:dyDescent="0.25">
      <c r="D492" s="39"/>
    </row>
    <row r="493" spans="4:4" x14ac:dyDescent="0.25">
      <c r="D493" s="39"/>
    </row>
    <row r="494" spans="4:4" x14ac:dyDescent="0.25">
      <c r="D494" s="39"/>
    </row>
    <row r="495" spans="4:4" x14ac:dyDescent="0.25">
      <c r="D495" s="39"/>
    </row>
    <row r="496" spans="4:4" x14ac:dyDescent="0.25">
      <c r="D496" s="39"/>
    </row>
    <row r="497" spans="4:4" x14ac:dyDescent="0.25">
      <c r="D497" s="39"/>
    </row>
    <row r="498" spans="4:4" x14ac:dyDescent="0.25">
      <c r="D498" s="39"/>
    </row>
    <row r="499" spans="4:4" x14ac:dyDescent="0.25">
      <c r="D499" s="39"/>
    </row>
    <row r="500" spans="4:4" x14ac:dyDescent="0.25">
      <c r="D500" s="39"/>
    </row>
    <row r="501" spans="4:4" x14ac:dyDescent="0.25">
      <c r="D501" s="39"/>
    </row>
    <row r="502" spans="4:4" x14ac:dyDescent="0.25">
      <c r="D502" s="39"/>
    </row>
    <row r="503" spans="4:4" x14ac:dyDescent="0.25">
      <c r="D503" s="39"/>
    </row>
    <row r="504" spans="4:4" x14ac:dyDescent="0.25">
      <c r="D504" s="39"/>
    </row>
    <row r="505" spans="4:4" x14ac:dyDescent="0.25">
      <c r="D505" s="39"/>
    </row>
    <row r="506" spans="4:4" x14ac:dyDescent="0.25">
      <c r="D506" s="39"/>
    </row>
    <row r="507" spans="4:4" x14ac:dyDescent="0.25">
      <c r="D507" s="39"/>
    </row>
    <row r="508" spans="4:4" x14ac:dyDescent="0.25">
      <c r="D508" s="39"/>
    </row>
    <row r="509" spans="4:4" x14ac:dyDescent="0.25">
      <c r="D509" s="39"/>
    </row>
    <row r="510" spans="4:4" x14ac:dyDescent="0.25">
      <c r="D510" s="39"/>
    </row>
    <row r="511" spans="4:4" x14ac:dyDescent="0.25">
      <c r="D511" s="39"/>
    </row>
    <row r="512" spans="4:4" x14ac:dyDescent="0.25">
      <c r="D512" s="39"/>
    </row>
    <row r="513" spans="4:4" x14ac:dyDescent="0.25">
      <c r="D513" s="39"/>
    </row>
    <row r="514" spans="4:4" x14ac:dyDescent="0.25">
      <c r="D514" s="39"/>
    </row>
    <row r="515" spans="4:4" x14ac:dyDescent="0.25">
      <c r="D515" s="39"/>
    </row>
    <row r="516" spans="4:4" x14ac:dyDescent="0.25">
      <c r="D516" s="39"/>
    </row>
    <row r="517" spans="4:4" x14ac:dyDescent="0.25">
      <c r="D517" s="39"/>
    </row>
    <row r="518" spans="4:4" x14ac:dyDescent="0.25">
      <c r="D518" s="39"/>
    </row>
    <row r="519" spans="4:4" x14ac:dyDescent="0.25">
      <c r="D519" s="39"/>
    </row>
    <row r="520" spans="4:4" x14ac:dyDescent="0.25">
      <c r="D520" s="39"/>
    </row>
    <row r="521" spans="4:4" x14ac:dyDescent="0.25">
      <c r="D521" s="39"/>
    </row>
    <row r="522" spans="4:4" x14ac:dyDescent="0.25">
      <c r="D522" s="39"/>
    </row>
    <row r="523" spans="4:4" x14ac:dyDescent="0.25">
      <c r="D523" s="39"/>
    </row>
    <row r="524" spans="4:4" x14ac:dyDescent="0.25">
      <c r="D524" s="39"/>
    </row>
    <row r="525" spans="4:4" x14ac:dyDescent="0.25">
      <c r="D525" s="39"/>
    </row>
    <row r="526" spans="4:4" x14ac:dyDescent="0.25">
      <c r="D526" s="39"/>
    </row>
    <row r="527" spans="4:4" x14ac:dyDescent="0.25">
      <c r="D527" s="39"/>
    </row>
    <row r="528" spans="4:4" x14ac:dyDescent="0.25">
      <c r="D528" s="39"/>
    </row>
    <row r="529" spans="4:4" x14ac:dyDescent="0.25">
      <c r="D529" s="39"/>
    </row>
    <row r="530" spans="4:4" x14ac:dyDescent="0.25">
      <c r="D530" s="39"/>
    </row>
    <row r="531" spans="4:4" x14ac:dyDescent="0.25">
      <c r="D531" s="39"/>
    </row>
    <row r="532" spans="4:4" x14ac:dyDescent="0.25">
      <c r="D532" s="39"/>
    </row>
    <row r="533" spans="4:4" x14ac:dyDescent="0.25">
      <c r="D533" s="39"/>
    </row>
    <row r="534" spans="4:4" x14ac:dyDescent="0.25">
      <c r="D534" s="39"/>
    </row>
    <row r="535" spans="4:4" x14ac:dyDescent="0.25">
      <c r="D535" s="39"/>
    </row>
    <row r="536" spans="4:4" x14ac:dyDescent="0.25">
      <c r="D536" s="39"/>
    </row>
    <row r="537" spans="4:4" x14ac:dyDescent="0.25">
      <c r="D537" s="39"/>
    </row>
    <row r="538" spans="4:4" x14ac:dyDescent="0.25">
      <c r="D538" s="39"/>
    </row>
    <row r="539" spans="4:4" x14ac:dyDescent="0.25">
      <c r="D539" s="39"/>
    </row>
    <row r="540" spans="4:4" x14ac:dyDescent="0.25">
      <c r="D540" s="39"/>
    </row>
    <row r="541" spans="4:4" x14ac:dyDescent="0.25">
      <c r="D541" s="39"/>
    </row>
    <row r="542" spans="4:4" x14ac:dyDescent="0.25">
      <c r="D542" s="39"/>
    </row>
    <row r="543" spans="4:4" x14ac:dyDescent="0.25">
      <c r="D543" s="39"/>
    </row>
    <row r="544" spans="4:4" x14ac:dyDescent="0.25">
      <c r="D544" s="39"/>
    </row>
    <row r="545" spans="4:4" x14ac:dyDescent="0.25">
      <c r="D545" s="39"/>
    </row>
    <row r="546" spans="4:4" x14ac:dyDescent="0.25">
      <c r="D546" s="39"/>
    </row>
    <row r="547" spans="4:4" x14ac:dyDescent="0.25">
      <c r="D547" s="39"/>
    </row>
    <row r="548" spans="4:4" x14ac:dyDescent="0.25">
      <c r="D548" s="39"/>
    </row>
    <row r="549" spans="4:4" x14ac:dyDescent="0.25">
      <c r="D549" s="39"/>
    </row>
    <row r="550" spans="4:4" x14ac:dyDescent="0.25">
      <c r="D550" s="39"/>
    </row>
    <row r="551" spans="4:4" x14ac:dyDescent="0.25">
      <c r="D551" s="39"/>
    </row>
    <row r="552" spans="4:4" x14ac:dyDescent="0.25">
      <c r="D552" s="39"/>
    </row>
    <row r="553" spans="4:4" x14ac:dyDescent="0.25">
      <c r="D553" s="39"/>
    </row>
    <row r="554" spans="4:4" x14ac:dyDescent="0.25">
      <c r="D554" s="39"/>
    </row>
    <row r="555" spans="4:4" x14ac:dyDescent="0.25">
      <c r="D555" s="39"/>
    </row>
    <row r="556" spans="4:4" x14ac:dyDescent="0.25">
      <c r="D556" s="39"/>
    </row>
    <row r="557" spans="4:4" x14ac:dyDescent="0.25">
      <c r="D557" s="39"/>
    </row>
    <row r="558" spans="4:4" x14ac:dyDescent="0.25">
      <c r="D558" s="39"/>
    </row>
    <row r="559" spans="4:4" x14ac:dyDescent="0.25">
      <c r="D559" s="39"/>
    </row>
    <row r="560" spans="4:4" x14ac:dyDescent="0.25">
      <c r="D560" s="39"/>
    </row>
    <row r="561" spans="4:4" x14ac:dyDescent="0.25">
      <c r="D561" s="39"/>
    </row>
    <row r="562" spans="4:4" x14ac:dyDescent="0.25">
      <c r="D562" s="39"/>
    </row>
    <row r="563" spans="4:4" x14ac:dyDescent="0.25">
      <c r="D563" s="39"/>
    </row>
    <row r="564" spans="4:4" x14ac:dyDescent="0.25">
      <c r="D564" s="39"/>
    </row>
    <row r="565" spans="4:4" x14ac:dyDescent="0.25">
      <c r="D565" s="39"/>
    </row>
    <row r="566" spans="4:4" x14ac:dyDescent="0.25">
      <c r="D566" s="39"/>
    </row>
    <row r="567" spans="4:4" x14ac:dyDescent="0.25">
      <c r="D567" s="39"/>
    </row>
    <row r="568" spans="4:4" x14ac:dyDescent="0.25">
      <c r="D568" s="39"/>
    </row>
    <row r="569" spans="4:4" x14ac:dyDescent="0.25">
      <c r="D569" s="39"/>
    </row>
    <row r="570" spans="4:4" x14ac:dyDescent="0.25">
      <c r="D570" s="39"/>
    </row>
    <row r="571" spans="4:4" x14ac:dyDescent="0.25">
      <c r="D571" s="39"/>
    </row>
    <row r="572" spans="4:4" x14ac:dyDescent="0.25">
      <c r="D572" s="39"/>
    </row>
    <row r="573" spans="4:4" x14ac:dyDescent="0.25">
      <c r="D573" s="39"/>
    </row>
    <row r="574" spans="4:4" x14ac:dyDescent="0.25">
      <c r="D574" s="39"/>
    </row>
    <row r="575" spans="4:4" x14ac:dyDescent="0.25">
      <c r="D575" s="39"/>
    </row>
    <row r="576" spans="4:4" x14ac:dyDescent="0.25">
      <c r="D576" s="39"/>
    </row>
    <row r="577" spans="4:4" x14ac:dyDescent="0.25">
      <c r="D577" s="39"/>
    </row>
    <row r="578" spans="4:4" x14ac:dyDescent="0.25">
      <c r="D578" s="39"/>
    </row>
    <row r="579" spans="4:4" x14ac:dyDescent="0.25">
      <c r="D579" s="39"/>
    </row>
    <row r="580" spans="4:4" x14ac:dyDescent="0.25">
      <c r="D580" s="39"/>
    </row>
    <row r="581" spans="4:4" x14ac:dyDescent="0.25">
      <c r="D581" s="39"/>
    </row>
    <row r="582" spans="4:4" x14ac:dyDescent="0.25">
      <c r="D582" s="39"/>
    </row>
    <row r="583" spans="4:4" x14ac:dyDescent="0.25">
      <c r="D583" s="39"/>
    </row>
    <row r="584" spans="4:4" x14ac:dyDescent="0.25">
      <c r="D584" s="39"/>
    </row>
    <row r="585" spans="4:4" x14ac:dyDescent="0.25">
      <c r="D585" s="39"/>
    </row>
    <row r="586" spans="4:4" x14ac:dyDescent="0.25">
      <c r="D586" s="39"/>
    </row>
    <row r="587" spans="4:4" x14ac:dyDescent="0.25">
      <c r="D587" s="39"/>
    </row>
    <row r="588" spans="4:4" x14ac:dyDescent="0.25">
      <c r="D588" s="39"/>
    </row>
    <row r="589" spans="4:4" x14ac:dyDescent="0.25">
      <c r="D589" s="39"/>
    </row>
    <row r="590" spans="4:4" x14ac:dyDescent="0.25">
      <c r="D590" s="39"/>
    </row>
    <row r="591" spans="4:4" x14ac:dyDescent="0.25">
      <c r="D591" s="39"/>
    </row>
    <row r="592" spans="4:4" x14ac:dyDescent="0.25">
      <c r="D592" s="39"/>
    </row>
    <row r="593" spans="4:4" x14ac:dyDescent="0.25">
      <c r="D593" s="39"/>
    </row>
    <row r="594" spans="4:4" x14ac:dyDescent="0.25">
      <c r="D594" s="39"/>
    </row>
    <row r="595" spans="4:4" x14ac:dyDescent="0.25">
      <c r="D595" s="39"/>
    </row>
    <row r="596" spans="4:4" x14ac:dyDescent="0.25">
      <c r="D596" s="39"/>
    </row>
    <row r="597" spans="4:4" x14ac:dyDescent="0.25">
      <c r="D597" s="39"/>
    </row>
    <row r="598" spans="4:4" x14ac:dyDescent="0.25">
      <c r="D598" s="39"/>
    </row>
    <row r="599" spans="4:4" x14ac:dyDescent="0.25">
      <c r="D599" s="39"/>
    </row>
    <row r="600" spans="4:4" x14ac:dyDescent="0.25">
      <c r="D600" s="39"/>
    </row>
    <row r="601" spans="4:4" x14ac:dyDescent="0.25">
      <c r="D601" s="39"/>
    </row>
    <row r="602" spans="4:4" x14ac:dyDescent="0.25">
      <c r="D602" s="39"/>
    </row>
    <row r="603" spans="4:4" x14ac:dyDescent="0.25">
      <c r="D603" s="39"/>
    </row>
    <row r="604" spans="4:4" x14ac:dyDescent="0.25">
      <c r="D604" s="39"/>
    </row>
    <row r="605" spans="4:4" x14ac:dyDescent="0.25">
      <c r="D605" s="39"/>
    </row>
    <row r="606" spans="4:4" x14ac:dyDescent="0.25">
      <c r="D606" s="39"/>
    </row>
    <row r="607" spans="4:4" x14ac:dyDescent="0.25">
      <c r="D607" s="39"/>
    </row>
    <row r="608" spans="4:4" x14ac:dyDescent="0.25">
      <c r="D608" s="39"/>
    </row>
    <row r="609" spans="4:4" x14ac:dyDescent="0.25">
      <c r="D609" s="39"/>
    </row>
    <row r="610" spans="4:4" x14ac:dyDescent="0.25">
      <c r="D610" s="39"/>
    </row>
    <row r="611" spans="4:4" x14ac:dyDescent="0.25">
      <c r="D611" s="39"/>
    </row>
    <row r="612" spans="4:4" x14ac:dyDescent="0.25">
      <c r="D612" s="39"/>
    </row>
    <row r="613" spans="4:4" x14ac:dyDescent="0.25">
      <c r="D613" s="39"/>
    </row>
    <row r="614" spans="4:4" x14ac:dyDescent="0.25">
      <c r="D614" s="39"/>
    </row>
    <row r="615" spans="4:4" x14ac:dyDescent="0.25">
      <c r="D615" s="39"/>
    </row>
    <row r="616" spans="4:4" x14ac:dyDescent="0.25">
      <c r="D616" s="39"/>
    </row>
    <row r="617" spans="4:4" x14ac:dyDescent="0.25">
      <c r="D617" s="39"/>
    </row>
    <row r="618" spans="4:4" x14ac:dyDescent="0.25">
      <c r="D618" s="39"/>
    </row>
    <row r="619" spans="4:4" x14ac:dyDescent="0.25">
      <c r="D619" s="39"/>
    </row>
    <row r="620" spans="4:4" x14ac:dyDescent="0.25">
      <c r="D620" s="39"/>
    </row>
    <row r="621" spans="4:4" x14ac:dyDescent="0.25">
      <c r="D621" s="39"/>
    </row>
    <row r="622" spans="4:4" x14ac:dyDescent="0.25">
      <c r="D622" s="39"/>
    </row>
    <row r="623" spans="4:4" x14ac:dyDescent="0.25">
      <c r="D623" s="39"/>
    </row>
    <row r="624" spans="4:4" x14ac:dyDescent="0.25">
      <c r="D624" s="39"/>
    </row>
    <row r="625" spans="4:4" x14ac:dyDescent="0.25">
      <c r="D625" s="39"/>
    </row>
    <row r="626" spans="4:4" x14ac:dyDescent="0.25">
      <c r="D626" s="39"/>
    </row>
    <row r="627" spans="4:4" x14ac:dyDescent="0.25">
      <c r="D627" s="39"/>
    </row>
    <row r="628" spans="4:4" x14ac:dyDescent="0.25">
      <c r="D628" s="39"/>
    </row>
    <row r="629" spans="4:4" x14ac:dyDescent="0.25">
      <c r="D629" s="39"/>
    </row>
    <row r="630" spans="4:4" x14ac:dyDescent="0.25">
      <c r="D630" s="39"/>
    </row>
    <row r="631" spans="4:4" x14ac:dyDescent="0.25">
      <c r="D631" s="39"/>
    </row>
    <row r="632" spans="4:4" x14ac:dyDescent="0.25">
      <c r="D632" s="39"/>
    </row>
    <row r="633" spans="4:4" x14ac:dyDescent="0.25">
      <c r="D633" s="39"/>
    </row>
    <row r="634" spans="4:4" x14ac:dyDescent="0.25">
      <c r="D634" s="39"/>
    </row>
    <row r="635" spans="4:4" x14ac:dyDescent="0.25">
      <c r="D635" s="39"/>
    </row>
    <row r="636" spans="4:4" x14ac:dyDescent="0.25">
      <c r="D636" s="39"/>
    </row>
    <row r="637" spans="4:4" x14ac:dyDescent="0.25">
      <c r="D637" s="39"/>
    </row>
    <row r="638" spans="4:4" x14ac:dyDescent="0.25">
      <c r="D638" s="39"/>
    </row>
    <row r="639" spans="4:4" x14ac:dyDescent="0.25">
      <c r="D639" s="39"/>
    </row>
    <row r="640" spans="4:4" x14ac:dyDescent="0.25">
      <c r="D640" s="39"/>
    </row>
    <row r="641" spans="4:4" x14ac:dyDescent="0.25">
      <c r="D641" s="39"/>
    </row>
    <row r="642" spans="4:4" x14ac:dyDescent="0.25">
      <c r="D642" s="39"/>
    </row>
    <row r="643" spans="4:4" x14ac:dyDescent="0.25">
      <c r="D643" s="39"/>
    </row>
    <row r="644" spans="4:4" x14ac:dyDescent="0.25">
      <c r="D644" s="39"/>
    </row>
    <row r="645" spans="4:4" x14ac:dyDescent="0.25">
      <c r="D645" s="39"/>
    </row>
    <row r="646" spans="4:4" x14ac:dyDescent="0.25">
      <c r="D646" s="39"/>
    </row>
    <row r="647" spans="4:4" x14ac:dyDescent="0.25">
      <c r="D647" s="39"/>
    </row>
    <row r="648" spans="4:4" x14ac:dyDescent="0.25">
      <c r="D648" s="39"/>
    </row>
    <row r="649" spans="4:4" x14ac:dyDescent="0.25">
      <c r="D649" s="39"/>
    </row>
    <row r="650" spans="4:4" x14ac:dyDescent="0.25">
      <c r="D650" s="39"/>
    </row>
    <row r="651" spans="4:4" x14ac:dyDescent="0.25">
      <c r="D651" s="39"/>
    </row>
    <row r="652" spans="4:4" x14ac:dyDescent="0.25">
      <c r="D652" s="39"/>
    </row>
    <row r="653" spans="4:4" x14ac:dyDescent="0.25">
      <c r="D653" s="39"/>
    </row>
    <row r="654" spans="4:4" x14ac:dyDescent="0.25">
      <c r="D654" s="39"/>
    </row>
    <row r="655" spans="4:4" x14ac:dyDescent="0.25">
      <c r="D655" s="39"/>
    </row>
    <row r="656" spans="4:4" x14ac:dyDescent="0.25">
      <c r="D656" s="39"/>
    </row>
    <row r="657" spans="4:4" x14ac:dyDescent="0.25">
      <c r="D657" s="39"/>
    </row>
    <row r="658" spans="4:4" x14ac:dyDescent="0.25">
      <c r="D658" s="39"/>
    </row>
    <row r="659" spans="4:4" x14ac:dyDescent="0.25">
      <c r="D659" s="39"/>
    </row>
    <row r="660" spans="4:4" x14ac:dyDescent="0.25">
      <c r="D660" s="39"/>
    </row>
    <row r="661" spans="4:4" x14ac:dyDescent="0.25">
      <c r="D661" s="39"/>
    </row>
    <row r="662" spans="4:4" x14ac:dyDescent="0.25">
      <c r="D662" s="39"/>
    </row>
    <row r="663" spans="4:4" x14ac:dyDescent="0.25">
      <c r="D663" s="39"/>
    </row>
    <row r="664" spans="4:4" x14ac:dyDescent="0.25">
      <c r="D664" s="39"/>
    </row>
    <row r="665" spans="4:4" x14ac:dyDescent="0.25">
      <c r="D665" s="39"/>
    </row>
    <row r="666" spans="4:4" x14ac:dyDescent="0.25">
      <c r="D666" s="39"/>
    </row>
    <row r="667" spans="4:4" x14ac:dyDescent="0.25">
      <c r="D667" s="39"/>
    </row>
    <row r="668" spans="4:4" x14ac:dyDescent="0.25">
      <c r="D668" s="39"/>
    </row>
    <row r="669" spans="4:4" x14ac:dyDescent="0.25">
      <c r="D669" s="39"/>
    </row>
    <row r="670" spans="4:4" x14ac:dyDescent="0.25">
      <c r="D670" s="39"/>
    </row>
    <row r="671" spans="4:4" x14ac:dyDescent="0.25">
      <c r="D671" s="39"/>
    </row>
    <row r="672" spans="4:4" x14ac:dyDescent="0.25">
      <c r="D672" s="39"/>
    </row>
    <row r="673" spans="4:4" x14ac:dyDescent="0.25">
      <c r="D673" s="39"/>
    </row>
    <row r="674" spans="4:4" x14ac:dyDescent="0.25">
      <c r="D674" s="39"/>
    </row>
    <row r="675" spans="4:4" x14ac:dyDescent="0.25">
      <c r="D675" s="39"/>
    </row>
    <row r="676" spans="4:4" x14ac:dyDescent="0.25">
      <c r="D676" s="39"/>
    </row>
    <row r="677" spans="4:4" x14ac:dyDescent="0.25">
      <c r="D677" s="39"/>
    </row>
    <row r="678" spans="4:4" x14ac:dyDescent="0.25">
      <c r="D678" s="39"/>
    </row>
    <row r="679" spans="4:4" x14ac:dyDescent="0.25">
      <c r="D679" s="39"/>
    </row>
    <row r="680" spans="4:4" x14ac:dyDescent="0.25">
      <c r="D680" s="39"/>
    </row>
    <row r="681" spans="4:4" x14ac:dyDescent="0.25">
      <c r="D681" s="39"/>
    </row>
    <row r="682" spans="4:4" x14ac:dyDescent="0.25">
      <c r="D682" s="39"/>
    </row>
    <row r="683" spans="4:4" x14ac:dyDescent="0.25">
      <c r="D683" s="39"/>
    </row>
    <row r="684" spans="4:4" x14ac:dyDescent="0.25">
      <c r="D684" s="39"/>
    </row>
    <row r="685" spans="4:4" x14ac:dyDescent="0.25">
      <c r="D685" s="39"/>
    </row>
    <row r="686" spans="4:4" x14ac:dyDescent="0.25">
      <c r="D686" s="39"/>
    </row>
    <row r="687" spans="4:4" x14ac:dyDescent="0.25">
      <c r="D687" s="39"/>
    </row>
    <row r="688" spans="4:4" x14ac:dyDescent="0.25">
      <c r="D688" s="39"/>
    </row>
    <row r="689" spans="4:4" x14ac:dyDescent="0.25">
      <c r="D689" s="39"/>
    </row>
    <row r="690" spans="4:4" x14ac:dyDescent="0.25">
      <c r="D690" s="39"/>
    </row>
    <row r="691" spans="4:4" x14ac:dyDescent="0.25">
      <c r="D691" s="39"/>
    </row>
    <row r="692" spans="4:4" x14ac:dyDescent="0.25">
      <c r="D692" s="39"/>
    </row>
    <row r="693" spans="4:4" x14ac:dyDescent="0.25">
      <c r="D693" s="39"/>
    </row>
    <row r="694" spans="4:4" x14ac:dyDescent="0.25">
      <c r="D694" s="39"/>
    </row>
    <row r="695" spans="4:4" x14ac:dyDescent="0.25">
      <c r="D695" s="39"/>
    </row>
    <row r="696" spans="4:4" x14ac:dyDescent="0.25">
      <c r="D696" s="39"/>
    </row>
    <row r="697" spans="4:4" x14ac:dyDescent="0.25">
      <c r="D697" s="39"/>
    </row>
    <row r="698" spans="4:4" x14ac:dyDescent="0.25">
      <c r="D698" s="39"/>
    </row>
    <row r="699" spans="4:4" x14ac:dyDescent="0.25">
      <c r="D699" s="39"/>
    </row>
    <row r="700" spans="4:4" x14ac:dyDescent="0.25">
      <c r="D700" s="39"/>
    </row>
    <row r="701" spans="4:4" x14ac:dyDescent="0.25">
      <c r="D701" s="39"/>
    </row>
    <row r="702" spans="4:4" x14ac:dyDescent="0.25">
      <c r="D702" s="39"/>
    </row>
    <row r="703" spans="4:4" x14ac:dyDescent="0.25">
      <c r="D703" s="39"/>
    </row>
    <row r="704" spans="4:4" x14ac:dyDescent="0.25">
      <c r="D704" s="39"/>
    </row>
    <row r="705" spans="4:4" x14ac:dyDescent="0.25">
      <c r="D705" s="39"/>
    </row>
    <row r="706" spans="4:4" x14ac:dyDescent="0.25">
      <c r="D706" s="39"/>
    </row>
    <row r="707" spans="4:4" x14ac:dyDescent="0.25">
      <c r="D707" s="39"/>
    </row>
    <row r="708" spans="4:4" x14ac:dyDescent="0.25">
      <c r="D708" s="39"/>
    </row>
    <row r="709" spans="4:4" x14ac:dyDescent="0.25">
      <c r="D709" s="39"/>
    </row>
    <row r="710" spans="4:4" x14ac:dyDescent="0.25">
      <c r="D710" s="39"/>
    </row>
    <row r="711" spans="4:4" x14ac:dyDescent="0.25">
      <c r="D711" s="39"/>
    </row>
    <row r="712" spans="4:4" x14ac:dyDescent="0.25">
      <c r="D712" s="39"/>
    </row>
    <row r="713" spans="4:4" x14ac:dyDescent="0.25">
      <c r="D713" s="39"/>
    </row>
    <row r="714" spans="4:4" x14ac:dyDescent="0.25">
      <c r="D714" s="39"/>
    </row>
    <row r="715" spans="4:4" x14ac:dyDescent="0.25">
      <c r="D715" s="39"/>
    </row>
    <row r="716" spans="4:4" x14ac:dyDescent="0.25">
      <c r="D716" s="39"/>
    </row>
    <row r="717" spans="4:4" x14ac:dyDescent="0.25">
      <c r="D717" s="39"/>
    </row>
    <row r="718" spans="4:4" x14ac:dyDescent="0.25">
      <c r="D718" s="39"/>
    </row>
    <row r="719" spans="4:4" x14ac:dyDescent="0.25">
      <c r="D719" s="39"/>
    </row>
    <row r="720" spans="4:4" x14ac:dyDescent="0.25">
      <c r="D720" s="39"/>
    </row>
    <row r="721" spans="4:4" x14ac:dyDescent="0.25">
      <c r="D721" s="39"/>
    </row>
    <row r="722" spans="4:4" x14ac:dyDescent="0.25">
      <c r="D722" s="39"/>
    </row>
    <row r="723" spans="4:4" x14ac:dyDescent="0.25">
      <c r="D723" s="39"/>
    </row>
    <row r="724" spans="4:4" x14ac:dyDescent="0.25">
      <c r="D724" s="39"/>
    </row>
    <row r="725" spans="4:4" x14ac:dyDescent="0.25">
      <c r="D725" s="39"/>
    </row>
    <row r="726" spans="4:4" x14ac:dyDescent="0.25">
      <c r="D726" s="39"/>
    </row>
    <row r="727" spans="4:4" x14ac:dyDescent="0.25">
      <c r="D727" s="39"/>
    </row>
    <row r="728" spans="4:4" x14ac:dyDescent="0.25">
      <c r="D728" s="39"/>
    </row>
    <row r="729" spans="4:4" x14ac:dyDescent="0.25">
      <c r="D729" s="39"/>
    </row>
    <row r="730" spans="4:4" x14ac:dyDescent="0.25">
      <c r="D730" s="39"/>
    </row>
    <row r="731" spans="4:4" x14ac:dyDescent="0.25">
      <c r="D731" s="39"/>
    </row>
    <row r="732" spans="4:4" x14ac:dyDescent="0.25">
      <c r="D732" s="39"/>
    </row>
    <row r="733" spans="4:4" x14ac:dyDescent="0.25">
      <c r="D733" s="39"/>
    </row>
    <row r="734" spans="4:4" x14ac:dyDescent="0.25">
      <c r="D734" s="39"/>
    </row>
    <row r="735" spans="4:4" x14ac:dyDescent="0.25">
      <c r="D735" s="39"/>
    </row>
    <row r="736" spans="4:4" x14ac:dyDescent="0.25">
      <c r="D736" s="39"/>
    </row>
    <row r="737" spans="4:4" x14ac:dyDescent="0.25">
      <c r="D737" s="39"/>
    </row>
    <row r="738" spans="4:4" x14ac:dyDescent="0.25">
      <c r="D738" s="39"/>
    </row>
    <row r="739" spans="4:4" x14ac:dyDescent="0.25">
      <c r="D739" s="39"/>
    </row>
    <row r="740" spans="4:4" x14ac:dyDescent="0.25">
      <c r="D740" s="39"/>
    </row>
    <row r="741" spans="4:4" x14ac:dyDescent="0.25">
      <c r="D741" s="39"/>
    </row>
    <row r="742" spans="4:4" x14ac:dyDescent="0.25">
      <c r="D742" s="39"/>
    </row>
    <row r="743" spans="4:4" x14ac:dyDescent="0.25">
      <c r="D743" s="39"/>
    </row>
    <row r="744" spans="4:4" x14ac:dyDescent="0.25">
      <c r="D744" s="39"/>
    </row>
    <row r="745" spans="4:4" x14ac:dyDescent="0.25">
      <c r="D745" s="39"/>
    </row>
    <row r="746" spans="4:4" x14ac:dyDescent="0.25">
      <c r="D746" s="39"/>
    </row>
    <row r="747" spans="4:4" x14ac:dyDescent="0.25">
      <c r="D747" s="39"/>
    </row>
    <row r="748" spans="4:4" x14ac:dyDescent="0.25">
      <c r="D748" s="39"/>
    </row>
    <row r="749" spans="4:4" x14ac:dyDescent="0.25">
      <c r="D749" s="39"/>
    </row>
    <row r="750" spans="4:4" x14ac:dyDescent="0.25">
      <c r="D750" s="39"/>
    </row>
    <row r="751" spans="4:4" x14ac:dyDescent="0.25">
      <c r="D751" s="39"/>
    </row>
    <row r="752" spans="4:4" x14ac:dyDescent="0.25">
      <c r="D752" s="39"/>
    </row>
    <row r="753" spans="4:4" x14ac:dyDescent="0.25">
      <c r="D753" s="39"/>
    </row>
    <row r="754" spans="4:4" x14ac:dyDescent="0.25">
      <c r="D754" s="39"/>
    </row>
    <row r="755" spans="4:4" x14ac:dyDescent="0.25">
      <c r="D755" s="39"/>
    </row>
    <row r="756" spans="4:4" x14ac:dyDescent="0.25">
      <c r="D756" s="39"/>
    </row>
    <row r="757" spans="4:4" x14ac:dyDescent="0.25">
      <c r="D757" s="39"/>
    </row>
    <row r="758" spans="4:4" x14ac:dyDescent="0.25">
      <c r="D758" s="39"/>
    </row>
    <row r="759" spans="4:4" x14ac:dyDescent="0.25">
      <c r="D759" s="39"/>
    </row>
    <row r="760" spans="4:4" x14ac:dyDescent="0.25">
      <c r="D760" s="39"/>
    </row>
    <row r="761" spans="4:4" x14ac:dyDescent="0.25">
      <c r="D761" s="39"/>
    </row>
    <row r="762" spans="4:4" x14ac:dyDescent="0.25">
      <c r="D762" s="39"/>
    </row>
    <row r="763" spans="4:4" x14ac:dyDescent="0.25">
      <c r="D763" s="39"/>
    </row>
    <row r="764" spans="4:4" x14ac:dyDescent="0.25">
      <c r="D764" s="39"/>
    </row>
    <row r="765" spans="4:4" x14ac:dyDescent="0.25">
      <c r="D765" s="39"/>
    </row>
    <row r="766" spans="4:4" x14ac:dyDescent="0.25">
      <c r="D766" s="39"/>
    </row>
    <row r="767" spans="4:4" x14ac:dyDescent="0.25">
      <c r="D767" s="39"/>
    </row>
    <row r="768" spans="4:4" x14ac:dyDescent="0.25">
      <c r="D768" s="39"/>
    </row>
    <row r="769" spans="4:4" x14ac:dyDescent="0.25">
      <c r="D769" s="39"/>
    </row>
    <row r="770" spans="4:4" x14ac:dyDescent="0.25">
      <c r="D770" s="39"/>
    </row>
    <row r="771" spans="4:4" x14ac:dyDescent="0.25">
      <c r="D771" s="39"/>
    </row>
    <row r="772" spans="4:4" x14ac:dyDescent="0.25">
      <c r="D772" s="39"/>
    </row>
    <row r="773" spans="4:4" x14ac:dyDescent="0.25">
      <c r="D773" s="39"/>
    </row>
    <row r="774" spans="4:4" x14ac:dyDescent="0.25">
      <c r="D774" s="39"/>
    </row>
    <row r="775" spans="4:4" x14ac:dyDescent="0.25">
      <c r="D775" s="39"/>
    </row>
    <row r="776" spans="4:4" x14ac:dyDescent="0.25">
      <c r="D776" s="39"/>
    </row>
    <row r="777" spans="4:4" x14ac:dyDescent="0.25">
      <c r="D777" s="39"/>
    </row>
    <row r="778" spans="4:4" x14ac:dyDescent="0.25">
      <c r="D778" s="39"/>
    </row>
    <row r="779" spans="4:4" x14ac:dyDescent="0.25">
      <c r="D779" s="39"/>
    </row>
    <row r="780" spans="4:4" x14ac:dyDescent="0.25">
      <c r="D780" s="39"/>
    </row>
    <row r="781" spans="4:4" x14ac:dyDescent="0.25">
      <c r="D781" s="39"/>
    </row>
    <row r="782" spans="4:4" x14ac:dyDescent="0.25">
      <c r="D782" s="39"/>
    </row>
    <row r="783" spans="4:4" x14ac:dyDescent="0.25">
      <c r="D783" s="39"/>
    </row>
    <row r="784" spans="4:4" x14ac:dyDescent="0.25">
      <c r="D784" s="39"/>
    </row>
    <row r="785" spans="4:4" x14ac:dyDescent="0.25">
      <c r="D785" s="39"/>
    </row>
    <row r="786" spans="4:4" x14ac:dyDescent="0.25">
      <c r="D786" s="39"/>
    </row>
    <row r="787" spans="4:4" x14ac:dyDescent="0.25">
      <c r="D787" s="39"/>
    </row>
    <row r="788" spans="4:4" x14ac:dyDescent="0.25">
      <c r="D788" s="39"/>
    </row>
    <row r="789" spans="4:4" x14ac:dyDescent="0.25">
      <c r="D789" s="39"/>
    </row>
    <row r="790" spans="4:4" x14ac:dyDescent="0.25">
      <c r="D790" s="39"/>
    </row>
    <row r="791" spans="4:4" x14ac:dyDescent="0.25">
      <c r="D791" s="39"/>
    </row>
    <row r="792" spans="4:4" x14ac:dyDescent="0.25">
      <c r="D792" s="39"/>
    </row>
    <row r="793" spans="4:4" x14ac:dyDescent="0.25">
      <c r="D793" s="39"/>
    </row>
    <row r="794" spans="4:4" x14ac:dyDescent="0.25">
      <c r="D794" s="39"/>
    </row>
    <row r="795" spans="4:4" x14ac:dyDescent="0.25">
      <c r="D795" s="39"/>
    </row>
    <row r="796" spans="4:4" x14ac:dyDescent="0.25">
      <c r="D796" s="39"/>
    </row>
    <row r="797" spans="4:4" x14ac:dyDescent="0.25">
      <c r="D797" s="39"/>
    </row>
    <row r="798" spans="4:4" x14ac:dyDescent="0.25">
      <c r="D798" s="39"/>
    </row>
    <row r="799" spans="4:4" x14ac:dyDescent="0.25">
      <c r="D799" s="39"/>
    </row>
    <row r="800" spans="4:4" x14ac:dyDescent="0.25">
      <c r="D800" s="39"/>
    </row>
    <row r="801" spans="4:4" x14ac:dyDescent="0.25">
      <c r="D801" s="39"/>
    </row>
    <row r="802" spans="4:4" x14ac:dyDescent="0.25">
      <c r="D802" s="39"/>
    </row>
    <row r="803" spans="4:4" x14ac:dyDescent="0.25">
      <c r="D803" s="39"/>
    </row>
    <row r="804" spans="4:4" x14ac:dyDescent="0.25">
      <c r="D804" s="39"/>
    </row>
    <row r="805" spans="4:4" x14ac:dyDescent="0.25">
      <c r="D805" s="39"/>
    </row>
    <row r="806" spans="4:4" x14ac:dyDescent="0.25">
      <c r="D806" s="39"/>
    </row>
    <row r="807" spans="4:4" x14ac:dyDescent="0.25">
      <c r="D807" s="39"/>
    </row>
    <row r="808" spans="4:4" x14ac:dyDescent="0.25">
      <c r="D808" s="39"/>
    </row>
    <row r="809" spans="4:4" x14ac:dyDescent="0.25">
      <c r="D809" s="39"/>
    </row>
    <row r="810" spans="4:4" x14ac:dyDescent="0.25">
      <c r="D810" s="39"/>
    </row>
    <row r="811" spans="4:4" x14ac:dyDescent="0.25">
      <c r="D811" s="39"/>
    </row>
    <row r="812" spans="4:4" x14ac:dyDescent="0.25">
      <c r="D812" s="39"/>
    </row>
    <row r="813" spans="4:4" x14ac:dyDescent="0.25">
      <c r="D813" s="39"/>
    </row>
    <row r="814" spans="4:4" x14ac:dyDescent="0.25">
      <c r="D814" s="39"/>
    </row>
    <row r="815" spans="4:4" x14ac:dyDescent="0.25">
      <c r="D815" s="39"/>
    </row>
    <row r="816" spans="4:4" x14ac:dyDescent="0.25">
      <c r="D816" s="39"/>
    </row>
    <row r="817" spans="4:4" x14ac:dyDescent="0.25">
      <c r="D817" s="39"/>
    </row>
    <row r="818" spans="4:4" x14ac:dyDescent="0.25">
      <c r="D818" s="39"/>
    </row>
    <row r="819" spans="4:4" x14ac:dyDescent="0.25">
      <c r="D819" s="39"/>
    </row>
    <row r="820" spans="4:4" x14ac:dyDescent="0.25">
      <c r="D820" s="39"/>
    </row>
    <row r="821" spans="4:4" x14ac:dyDescent="0.25">
      <c r="D821" s="39"/>
    </row>
    <row r="822" spans="4:4" x14ac:dyDescent="0.25">
      <c r="D822" s="39"/>
    </row>
    <row r="823" spans="4:4" x14ac:dyDescent="0.25">
      <c r="D823" s="39"/>
    </row>
    <row r="824" spans="4:4" x14ac:dyDescent="0.25">
      <c r="D824" s="39"/>
    </row>
    <row r="825" spans="4:4" x14ac:dyDescent="0.25">
      <c r="D825" s="39"/>
    </row>
    <row r="826" spans="4:4" x14ac:dyDescent="0.25">
      <c r="D826" s="39"/>
    </row>
    <row r="827" spans="4:4" x14ac:dyDescent="0.25">
      <c r="D827" s="39"/>
    </row>
    <row r="828" spans="4:4" x14ac:dyDescent="0.25">
      <c r="D828" s="39"/>
    </row>
    <row r="829" spans="4:4" x14ac:dyDescent="0.25">
      <c r="D829" s="39"/>
    </row>
    <row r="830" spans="4:4" x14ac:dyDescent="0.25">
      <c r="D830" s="39"/>
    </row>
    <row r="831" spans="4:4" x14ac:dyDescent="0.25">
      <c r="D831" s="39"/>
    </row>
    <row r="832" spans="4:4" x14ac:dyDescent="0.25">
      <c r="D832" s="39"/>
    </row>
    <row r="833" spans="4:4" x14ac:dyDescent="0.25">
      <c r="D833" s="39"/>
    </row>
    <row r="834" spans="4:4" x14ac:dyDescent="0.25">
      <c r="D834" s="39"/>
    </row>
    <row r="835" spans="4:4" x14ac:dyDescent="0.25">
      <c r="D835" s="39"/>
    </row>
    <row r="836" spans="4:4" x14ac:dyDescent="0.25">
      <c r="D836" s="39"/>
    </row>
    <row r="837" spans="4:4" x14ac:dyDescent="0.25">
      <c r="D837" s="39"/>
    </row>
    <row r="838" spans="4:4" x14ac:dyDescent="0.25">
      <c r="D838" s="39"/>
    </row>
    <row r="839" spans="4:4" x14ac:dyDescent="0.25">
      <c r="D839" s="39"/>
    </row>
    <row r="840" spans="4:4" x14ac:dyDescent="0.25">
      <c r="D840" s="39"/>
    </row>
    <row r="841" spans="4:4" x14ac:dyDescent="0.25">
      <c r="D841" s="39"/>
    </row>
    <row r="842" spans="4:4" x14ac:dyDescent="0.25">
      <c r="D842" s="39"/>
    </row>
    <row r="843" spans="4:4" x14ac:dyDescent="0.25">
      <c r="D843" s="39"/>
    </row>
    <row r="844" spans="4:4" x14ac:dyDescent="0.25">
      <c r="D844" s="39"/>
    </row>
    <row r="845" spans="4:4" x14ac:dyDescent="0.25">
      <c r="D845" s="39"/>
    </row>
    <row r="846" spans="4:4" x14ac:dyDescent="0.25">
      <c r="D846" s="39"/>
    </row>
    <row r="847" spans="4:4" x14ac:dyDescent="0.25">
      <c r="D847" s="39"/>
    </row>
    <row r="848" spans="4:4" x14ac:dyDescent="0.25">
      <c r="D848" s="39"/>
    </row>
    <row r="849" spans="4:4" x14ac:dyDescent="0.25">
      <c r="D849" s="39"/>
    </row>
    <row r="850" spans="4:4" x14ac:dyDescent="0.25">
      <c r="D850" s="39"/>
    </row>
    <row r="851" spans="4:4" x14ac:dyDescent="0.25">
      <c r="D851" s="39"/>
    </row>
    <row r="852" spans="4:4" x14ac:dyDescent="0.25">
      <c r="D852" s="39"/>
    </row>
    <row r="853" spans="4:4" x14ac:dyDescent="0.25">
      <c r="D853" s="39"/>
    </row>
    <row r="854" spans="4:4" x14ac:dyDescent="0.25">
      <c r="D854" s="39"/>
    </row>
    <row r="855" spans="4:4" x14ac:dyDescent="0.25">
      <c r="D855" s="39"/>
    </row>
    <row r="856" spans="4:4" x14ac:dyDescent="0.25">
      <c r="D856" s="39"/>
    </row>
    <row r="857" spans="4:4" x14ac:dyDescent="0.25">
      <c r="D857" s="39"/>
    </row>
    <row r="858" spans="4:4" x14ac:dyDescent="0.25">
      <c r="D858" s="39"/>
    </row>
    <row r="859" spans="4:4" x14ac:dyDescent="0.25">
      <c r="D859" s="39"/>
    </row>
    <row r="860" spans="4:4" x14ac:dyDescent="0.25">
      <c r="D860" s="39"/>
    </row>
    <row r="861" spans="4:4" x14ac:dyDescent="0.25">
      <c r="D861" s="39"/>
    </row>
    <row r="862" spans="4:4" x14ac:dyDescent="0.25">
      <c r="D862" s="39"/>
    </row>
    <row r="863" spans="4:4" x14ac:dyDescent="0.25">
      <c r="D863" s="39"/>
    </row>
    <row r="864" spans="4:4" x14ac:dyDescent="0.25">
      <c r="D864" s="39"/>
    </row>
    <row r="865" spans="4:4" x14ac:dyDescent="0.25">
      <c r="D865" s="39"/>
    </row>
    <row r="866" spans="4:4" x14ac:dyDescent="0.25">
      <c r="D866" s="39"/>
    </row>
    <row r="867" spans="4:4" x14ac:dyDescent="0.25">
      <c r="D867" s="39"/>
    </row>
    <row r="868" spans="4:4" x14ac:dyDescent="0.25">
      <c r="D868" s="39"/>
    </row>
    <row r="869" spans="4:4" x14ac:dyDescent="0.25">
      <c r="D869" s="39"/>
    </row>
    <row r="870" spans="4:4" x14ac:dyDescent="0.25">
      <c r="D870" s="39"/>
    </row>
    <row r="871" spans="4:4" x14ac:dyDescent="0.25">
      <c r="D871" s="39"/>
    </row>
    <row r="872" spans="4:4" x14ac:dyDescent="0.25">
      <c r="D872" s="39"/>
    </row>
    <row r="873" spans="4:4" x14ac:dyDescent="0.25">
      <c r="D873" s="39"/>
    </row>
    <row r="874" spans="4:4" x14ac:dyDescent="0.25">
      <c r="D874" s="39"/>
    </row>
    <row r="875" spans="4:4" x14ac:dyDescent="0.25">
      <c r="D875" s="39"/>
    </row>
    <row r="876" spans="4:4" x14ac:dyDescent="0.25">
      <c r="D876" s="39"/>
    </row>
    <row r="877" spans="4:4" x14ac:dyDescent="0.25">
      <c r="D877" s="39"/>
    </row>
    <row r="878" spans="4:4" x14ac:dyDescent="0.25">
      <c r="D878" s="39"/>
    </row>
    <row r="879" spans="4:4" x14ac:dyDescent="0.25">
      <c r="D879" s="39"/>
    </row>
    <row r="880" spans="4:4" x14ac:dyDescent="0.25">
      <c r="D880" s="39"/>
    </row>
    <row r="881" spans="4:4" x14ac:dyDescent="0.25">
      <c r="D881" s="39"/>
    </row>
  </sheetData>
  <mergeCells count="2">
    <mergeCell ref="A1:I1"/>
    <mergeCell ref="I32:I33"/>
  </mergeCells>
  <pageMargins left="0.25" right="0.25" top="0.75" bottom="0.75" header="0.3" footer="0.3"/>
  <pageSetup paperSize="9" orientation="landscape" r:id="rId1"/>
  <tableParts count="1">
    <tablePart r:id="rId2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F18"/>
  <sheetViews>
    <sheetView topLeftCell="A2" zoomScale="130" zoomScaleNormal="130" workbookViewId="0">
      <selection sqref="A1:F1"/>
    </sheetView>
  </sheetViews>
  <sheetFormatPr baseColWidth="10" defaultColWidth="11.5703125" defaultRowHeight="15" x14ac:dyDescent="0.25"/>
  <cols>
    <col min="1" max="1" width="25.85546875" style="114" customWidth="1"/>
    <col min="2" max="2" width="34.42578125" style="114" customWidth="1"/>
    <col min="3" max="3" width="15.85546875" style="114" customWidth="1"/>
    <col min="4" max="4" width="17.7109375" style="114" customWidth="1"/>
    <col min="5" max="5" width="15.42578125" style="114" customWidth="1"/>
    <col min="6" max="6" width="16" style="114" customWidth="1"/>
    <col min="7" max="16384" width="11.5703125" style="114"/>
  </cols>
  <sheetData>
    <row r="1" spans="1:6" ht="15.75" x14ac:dyDescent="0.25">
      <c r="A1" s="397" t="s">
        <v>543</v>
      </c>
      <c r="B1" s="397"/>
      <c r="C1" s="397"/>
      <c r="D1" s="397"/>
      <c r="E1" s="397"/>
      <c r="F1" s="397"/>
    </row>
    <row r="3" spans="1:6" ht="44.25" customHeight="1" x14ac:dyDescent="0.25">
      <c r="A3" s="22" t="s">
        <v>424</v>
      </c>
      <c r="B3" s="22" t="s">
        <v>423</v>
      </c>
      <c r="C3" s="22" t="s">
        <v>344</v>
      </c>
      <c r="D3" s="96" t="s">
        <v>422</v>
      </c>
      <c r="E3" s="96" t="s">
        <v>421</v>
      </c>
      <c r="F3" s="21" t="s">
        <v>91</v>
      </c>
    </row>
    <row r="4" spans="1:6" ht="22.5" customHeight="1" x14ac:dyDescent="0.25">
      <c r="A4" s="120"/>
      <c r="B4" s="94" t="s">
        <v>476</v>
      </c>
      <c r="C4" s="109"/>
      <c r="D4" s="274"/>
      <c r="E4" s="83">
        <v>1</v>
      </c>
      <c r="F4" s="103">
        <v>1</v>
      </c>
    </row>
    <row r="5" spans="1:6" ht="34.9" customHeight="1" x14ac:dyDescent="0.25">
      <c r="A5" s="400" t="s">
        <v>431</v>
      </c>
      <c r="B5" s="92" t="s">
        <v>430</v>
      </c>
      <c r="C5" s="55"/>
      <c r="D5" s="98"/>
      <c r="E5" s="83"/>
      <c r="F5" s="90">
        <f t="shared" ref="F5:F17" si="0">E5-C5</f>
        <v>0</v>
      </c>
    </row>
    <row r="6" spans="1:6" ht="34.9" customHeight="1" x14ac:dyDescent="0.25">
      <c r="A6" s="400"/>
      <c r="B6" s="214" t="s">
        <v>168</v>
      </c>
      <c r="C6" s="29"/>
      <c r="D6" s="98"/>
      <c r="E6" s="83"/>
      <c r="F6" s="90">
        <f t="shared" si="0"/>
        <v>0</v>
      </c>
    </row>
    <row r="7" spans="1:6" ht="34.9" customHeight="1" x14ac:dyDescent="0.25">
      <c r="A7" s="387" t="s">
        <v>409</v>
      </c>
      <c r="B7" s="215" t="s">
        <v>408</v>
      </c>
      <c r="C7" s="52"/>
      <c r="D7" s="130"/>
      <c r="E7" s="83"/>
      <c r="F7" s="103">
        <f t="shared" si="0"/>
        <v>0</v>
      </c>
    </row>
    <row r="8" spans="1:6" ht="34.9" customHeight="1" x14ac:dyDescent="0.25">
      <c r="A8" s="387"/>
      <c r="B8" s="215" t="s">
        <v>228</v>
      </c>
      <c r="C8" s="52"/>
      <c r="D8" s="130"/>
      <c r="E8" s="83"/>
      <c r="F8" s="103">
        <f t="shared" si="0"/>
        <v>0</v>
      </c>
    </row>
    <row r="9" spans="1:6" ht="34.9" customHeight="1" x14ac:dyDescent="0.25">
      <c r="A9" s="386" t="s">
        <v>407</v>
      </c>
      <c r="B9" s="214" t="s">
        <v>406</v>
      </c>
      <c r="C9" s="29"/>
      <c r="D9" s="98"/>
      <c r="E9" s="83"/>
      <c r="F9" s="90">
        <f t="shared" si="0"/>
        <v>0</v>
      </c>
    </row>
    <row r="10" spans="1:6" ht="34.9" customHeight="1" x14ac:dyDescent="0.25">
      <c r="A10" s="386"/>
      <c r="B10" s="214" t="s">
        <v>405</v>
      </c>
      <c r="C10" s="29"/>
      <c r="D10" s="98"/>
      <c r="E10" s="83"/>
      <c r="F10" s="90">
        <f t="shared" si="0"/>
        <v>0</v>
      </c>
    </row>
    <row r="11" spans="1:6" ht="34.9" customHeight="1" x14ac:dyDescent="0.25">
      <c r="A11" s="387" t="s">
        <v>249</v>
      </c>
      <c r="B11" s="215" t="s">
        <v>248</v>
      </c>
      <c r="C11" s="52"/>
      <c r="D11" s="130"/>
      <c r="E11" s="83"/>
      <c r="F11" s="103">
        <f t="shared" si="0"/>
        <v>0</v>
      </c>
    </row>
    <row r="12" spans="1:6" ht="34.9" customHeight="1" x14ac:dyDescent="0.25">
      <c r="A12" s="387"/>
      <c r="B12" s="215" t="s">
        <v>247</v>
      </c>
      <c r="C12" s="52"/>
      <c r="D12" s="130"/>
      <c r="E12" s="83"/>
      <c r="F12" s="103">
        <f t="shared" si="0"/>
        <v>0</v>
      </c>
    </row>
    <row r="13" spans="1:6" ht="34.9" customHeight="1" x14ac:dyDescent="0.25">
      <c r="A13" s="366" t="s">
        <v>470</v>
      </c>
      <c r="B13" s="92" t="s">
        <v>469</v>
      </c>
      <c r="C13" s="55"/>
      <c r="D13" s="98"/>
      <c r="E13" s="83"/>
      <c r="F13" s="90">
        <f t="shared" si="0"/>
        <v>0</v>
      </c>
    </row>
    <row r="14" spans="1:6" ht="34.9" customHeight="1" x14ac:dyDescent="0.25">
      <c r="A14" s="366"/>
      <c r="B14" s="214" t="s">
        <v>468</v>
      </c>
      <c r="C14" s="29"/>
      <c r="D14" s="98"/>
      <c r="E14" s="83"/>
      <c r="F14" s="90">
        <f t="shared" si="0"/>
        <v>0</v>
      </c>
    </row>
    <row r="15" spans="1:6" ht="34.9" customHeight="1" x14ac:dyDescent="0.25">
      <c r="A15" s="387" t="s">
        <v>404</v>
      </c>
      <c r="B15" s="215" t="s">
        <v>19</v>
      </c>
      <c r="C15" s="52"/>
      <c r="D15" s="130"/>
      <c r="E15" s="83"/>
      <c r="F15" s="103">
        <f t="shared" si="0"/>
        <v>0</v>
      </c>
    </row>
    <row r="16" spans="1:6" ht="34.9" customHeight="1" x14ac:dyDescent="0.25">
      <c r="A16" s="387"/>
      <c r="B16" s="215" t="s">
        <v>403</v>
      </c>
      <c r="C16" s="52"/>
      <c r="D16" s="130"/>
      <c r="E16" s="83"/>
      <c r="F16" s="103">
        <f t="shared" si="0"/>
        <v>0</v>
      </c>
    </row>
    <row r="17" spans="1:6" ht="22.9" customHeight="1" x14ac:dyDescent="0.25">
      <c r="A17" s="203" t="s">
        <v>100</v>
      </c>
      <c r="B17" s="204"/>
      <c r="C17" s="205"/>
      <c r="D17" s="184"/>
      <c r="E17" s="184">
        <f>SUM(E4:E16)</f>
        <v>1</v>
      </c>
      <c r="F17" s="206">
        <f t="shared" si="0"/>
        <v>1</v>
      </c>
    </row>
    <row r="18" spans="1:6" ht="15.75" x14ac:dyDescent="0.25">
      <c r="A18" s="119"/>
      <c r="B18" s="39"/>
      <c r="C18" s="39"/>
      <c r="D18" s="39"/>
      <c r="E18" s="39"/>
    </row>
  </sheetData>
  <mergeCells count="7">
    <mergeCell ref="A15:A16"/>
    <mergeCell ref="A1:F1"/>
    <mergeCell ref="A5:A6"/>
    <mergeCell ref="A7:A8"/>
    <mergeCell ref="A9:A10"/>
    <mergeCell ref="A11:A12"/>
    <mergeCell ref="A13:A14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F11"/>
  <sheetViews>
    <sheetView workbookViewId="0">
      <selection activeCell="K11" sqref="K11"/>
    </sheetView>
  </sheetViews>
  <sheetFormatPr baseColWidth="10" defaultColWidth="11.5703125" defaultRowHeight="15" x14ac:dyDescent="0.25"/>
  <cols>
    <col min="1" max="1" width="25.85546875" style="114" customWidth="1"/>
    <col min="2" max="2" width="34.42578125" style="114" customWidth="1"/>
    <col min="3" max="3" width="24.85546875" style="114" customWidth="1"/>
    <col min="4" max="4" width="17.85546875" style="114" customWidth="1"/>
    <col min="5" max="5" width="18.42578125" style="114" customWidth="1"/>
    <col min="6" max="16384" width="11.5703125" style="114"/>
  </cols>
  <sheetData>
    <row r="1" spans="1:6" ht="15.75" x14ac:dyDescent="0.25">
      <c r="A1" s="397" t="s">
        <v>525</v>
      </c>
      <c r="B1" s="397"/>
      <c r="C1" s="397"/>
      <c r="D1" s="397"/>
      <c r="E1" s="397"/>
      <c r="F1" s="397"/>
    </row>
    <row r="3" spans="1:6" s="275" customFormat="1" ht="45.6" customHeight="1" x14ac:dyDescent="0.25">
      <c r="A3" s="22" t="s">
        <v>424</v>
      </c>
      <c r="B3" s="22" t="s">
        <v>423</v>
      </c>
      <c r="C3" s="22" t="s">
        <v>344</v>
      </c>
      <c r="D3" s="96" t="s">
        <v>422</v>
      </c>
      <c r="E3" s="96" t="s">
        <v>421</v>
      </c>
      <c r="F3" s="21" t="s">
        <v>91</v>
      </c>
    </row>
    <row r="4" spans="1:6" ht="24" customHeight="1" x14ac:dyDescent="0.25">
      <c r="A4" s="217"/>
      <c r="B4" s="110" t="s">
        <v>524</v>
      </c>
      <c r="C4" s="217">
        <v>1</v>
      </c>
      <c r="D4" s="74"/>
      <c r="E4" s="73">
        <v>1</v>
      </c>
      <c r="F4" s="109">
        <f t="shared" ref="F4:F11" si="0">E4-C4</f>
        <v>0</v>
      </c>
    </row>
    <row r="5" spans="1:6" ht="31.5" x14ac:dyDescent="0.25">
      <c r="A5" s="219" t="s">
        <v>431</v>
      </c>
      <c r="B5" s="14" t="s">
        <v>430</v>
      </c>
      <c r="C5" s="219">
        <v>1</v>
      </c>
      <c r="D5" s="142"/>
      <c r="E5" s="73">
        <v>1</v>
      </c>
      <c r="F5" s="29">
        <f t="shared" si="0"/>
        <v>0</v>
      </c>
    </row>
    <row r="6" spans="1:6" ht="15.75" x14ac:dyDescent="0.25">
      <c r="A6" s="217"/>
      <c r="B6" s="110" t="s">
        <v>168</v>
      </c>
      <c r="C6" s="217">
        <v>0</v>
      </c>
      <c r="D6" s="74"/>
      <c r="E6" s="73"/>
      <c r="F6" s="109">
        <f t="shared" si="0"/>
        <v>0</v>
      </c>
    </row>
    <row r="7" spans="1:6" ht="31.5" x14ac:dyDescent="0.25">
      <c r="A7" s="219" t="s">
        <v>523</v>
      </c>
      <c r="B7" s="14" t="s">
        <v>522</v>
      </c>
      <c r="C7" s="219">
        <v>1</v>
      </c>
      <c r="D7" s="142"/>
      <c r="E7" s="73">
        <v>1</v>
      </c>
      <c r="F7" s="29">
        <f t="shared" si="0"/>
        <v>0</v>
      </c>
    </row>
    <row r="8" spans="1:6" ht="31.5" x14ac:dyDescent="0.25">
      <c r="A8" s="217"/>
      <c r="B8" s="110" t="s">
        <v>521</v>
      </c>
      <c r="C8" s="217">
        <v>0</v>
      </c>
      <c r="D8" s="74"/>
      <c r="E8" s="73"/>
      <c r="F8" s="109">
        <f t="shared" si="0"/>
        <v>0</v>
      </c>
    </row>
    <row r="9" spans="1:6" ht="31.5" x14ac:dyDescent="0.25">
      <c r="A9" s="219" t="s">
        <v>520</v>
      </c>
      <c r="B9" s="14" t="s">
        <v>519</v>
      </c>
      <c r="C9" s="219">
        <v>1</v>
      </c>
      <c r="D9" s="142"/>
      <c r="E9" s="73">
        <v>1</v>
      </c>
      <c r="F9" s="29">
        <f t="shared" si="0"/>
        <v>0</v>
      </c>
    </row>
    <row r="10" spans="1:6" ht="31.5" x14ac:dyDescent="0.25">
      <c r="A10" s="217"/>
      <c r="B10" s="110" t="s">
        <v>518</v>
      </c>
      <c r="C10" s="217">
        <v>0</v>
      </c>
      <c r="D10" s="74"/>
      <c r="E10" s="73"/>
      <c r="F10" s="109">
        <f t="shared" si="0"/>
        <v>0</v>
      </c>
    </row>
    <row r="11" spans="1:6" s="39" customFormat="1" ht="15.75" x14ac:dyDescent="0.25">
      <c r="A11" s="183" t="s">
        <v>100</v>
      </c>
      <c r="B11" s="198"/>
      <c r="C11" s="205">
        <f>SUM(C4:C10)</f>
        <v>4</v>
      </c>
      <c r="D11" s="207"/>
      <c r="E11" s="183">
        <f>SUM(E4:E10)</f>
        <v>4</v>
      </c>
      <c r="F11" s="208">
        <f t="shared" si="0"/>
        <v>0</v>
      </c>
    </row>
  </sheetData>
  <mergeCells count="1">
    <mergeCell ref="A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48"/>
  <sheetViews>
    <sheetView zoomScale="110" zoomScaleNormal="110" workbookViewId="0">
      <selection activeCell="C48" sqref="C48"/>
    </sheetView>
  </sheetViews>
  <sheetFormatPr baseColWidth="10" defaultColWidth="11.42578125" defaultRowHeight="15.75" x14ac:dyDescent="0.25"/>
  <cols>
    <col min="1" max="1" width="29.42578125" style="72" customWidth="1"/>
    <col min="2" max="2" width="49" style="1" customWidth="1"/>
    <col min="3" max="3" width="15.7109375" style="1" customWidth="1"/>
    <col min="4" max="4" width="18.42578125" style="1" customWidth="1"/>
    <col min="5" max="5" width="21.28515625" style="1" customWidth="1"/>
    <col min="6" max="6" width="17.7109375" style="1" customWidth="1"/>
    <col min="7" max="7" width="16.7109375" style="25" customWidth="1"/>
    <col min="8" max="16384" width="11.42578125" style="1"/>
  </cols>
  <sheetData>
    <row r="1" spans="1:8" x14ac:dyDescent="0.25">
      <c r="A1" s="365" t="s">
        <v>401</v>
      </c>
      <c r="B1" s="365"/>
      <c r="C1" s="365"/>
      <c r="D1" s="365"/>
      <c r="E1" s="365"/>
      <c r="F1" s="365"/>
    </row>
    <row r="2" spans="1:8" x14ac:dyDescent="0.25">
      <c r="A2" s="81"/>
      <c r="B2" s="25"/>
      <c r="C2" s="25"/>
      <c r="D2" s="25"/>
      <c r="E2" s="25"/>
      <c r="F2" s="25"/>
    </row>
    <row r="4" spans="1:8" ht="47.25" x14ac:dyDescent="0.25">
      <c r="A4" s="80" t="s">
        <v>98</v>
      </c>
      <c r="B4" s="22" t="s">
        <v>97</v>
      </c>
      <c r="C4" s="22" t="s">
        <v>96</v>
      </c>
      <c r="D4" s="22" t="s">
        <v>95</v>
      </c>
      <c r="E4" s="22" t="s">
        <v>94</v>
      </c>
      <c r="F4" s="22" t="s">
        <v>93</v>
      </c>
      <c r="G4" s="21" t="s">
        <v>92</v>
      </c>
      <c r="H4" s="21" t="s">
        <v>91</v>
      </c>
    </row>
    <row r="5" spans="1:8" x14ac:dyDescent="0.25">
      <c r="A5" s="375"/>
      <c r="B5" s="280" t="s">
        <v>400</v>
      </c>
      <c r="C5" s="29"/>
      <c r="D5" s="29">
        <v>1</v>
      </c>
      <c r="E5" s="29"/>
      <c r="F5" s="15"/>
      <c r="G5" s="29">
        <v>1</v>
      </c>
      <c r="H5" s="16">
        <f>+G5-D5</f>
        <v>0</v>
      </c>
    </row>
    <row r="6" spans="1:8" x14ac:dyDescent="0.25">
      <c r="A6" s="376"/>
      <c r="B6" s="280" t="s">
        <v>399</v>
      </c>
      <c r="C6" s="29"/>
      <c r="D6" s="29">
        <v>4</v>
      </c>
      <c r="E6" s="29"/>
      <c r="F6" s="15"/>
      <c r="G6" s="29">
        <v>3</v>
      </c>
      <c r="H6" s="16">
        <f t="shared" ref="H6:H48" si="0">+G6-D6</f>
        <v>-1</v>
      </c>
    </row>
    <row r="7" spans="1:8" x14ac:dyDescent="0.25">
      <c r="A7" s="360" t="s">
        <v>172</v>
      </c>
      <c r="B7" s="87" t="s">
        <v>398</v>
      </c>
      <c r="C7" s="291"/>
      <c r="D7" s="291">
        <v>1</v>
      </c>
      <c r="E7" s="340"/>
      <c r="F7" s="314"/>
      <c r="G7" s="291">
        <v>1</v>
      </c>
      <c r="H7" s="162">
        <f t="shared" si="0"/>
        <v>0</v>
      </c>
    </row>
    <row r="8" spans="1:8" x14ac:dyDescent="0.25">
      <c r="A8" s="361"/>
      <c r="B8" s="285" t="s">
        <v>397</v>
      </c>
      <c r="C8" s="162"/>
      <c r="D8" s="162">
        <v>2</v>
      </c>
      <c r="E8" s="341"/>
      <c r="F8" s="314"/>
      <c r="G8" s="342">
        <v>2</v>
      </c>
      <c r="H8" s="162">
        <f t="shared" si="0"/>
        <v>0</v>
      </c>
    </row>
    <row r="9" spans="1:8" x14ac:dyDescent="0.25">
      <c r="A9" s="357" t="s">
        <v>169</v>
      </c>
      <c r="B9" s="17" t="s">
        <v>396</v>
      </c>
      <c r="C9" s="16"/>
      <c r="D9" s="16">
        <v>1</v>
      </c>
      <c r="E9" s="343"/>
      <c r="F9" s="227"/>
      <c r="G9" s="16">
        <v>1</v>
      </c>
      <c r="H9" s="16">
        <f t="shared" si="0"/>
        <v>0</v>
      </c>
    </row>
    <row r="10" spans="1:8" x14ac:dyDescent="0.25">
      <c r="A10" s="359"/>
      <c r="B10" s="17" t="s">
        <v>395</v>
      </c>
      <c r="C10" s="16"/>
      <c r="D10" s="16">
        <v>2</v>
      </c>
      <c r="E10" s="343"/>
      <c r="F10" s="227"/>
      <c r="G10" s="344">
        <v>2</v>
      </c>
      <c r="H10" s="16">
        <f t="shared" si="0"/>
        <v>0</v>
      </c>
    </row>
    <row r="11" spans="1:8" x14ac:dyDescent="0.25">
      <c r="A11" s="360" t="s">
        <v>394</v>
      </c>
      <c r="B11" s="285" t="s">
        <v>393</v>
      </c>
      <c r="C11" s="291"/>
      <c r="D11" s="291">
        <v>1</v>
      </c>
      <c r="E11" s="340"/>
      <c r="F11" s="314"/>
      <c r="G11" s="291">
        <v>1</v>
      </c>
      <c r="H11" s="162">
        <f t="shared" si="0"/>
        <v>0</v>
      </c>
    </row>
    <row r="12" spans="1:8" x14ac:dyDescent="0.25">
      <c r="A12" s="361"/>
      <c r="B12" s="285" t="s">
        <v>392</v>
      </c>
      <c r="C12" s="162"/>
      <c r="D12" s="162">
        <v>3</v>
      </c>
      <c r="E12" s="341"/>
      <c r="F12" s="314"/>
      <c r="G12" s="162">
        <v>1</v>
      </c>
      <c r="H12" s="162">
        <f t="shared" si="0"/>
        <v>-2</v>
      </c>
    </row>
    <row r="13" spans="1:8" x14ac:dyDescent="0.25">
      <c r="A13" s="357" t="s">
        <v>164</v>
      </c>
      <c r="B13" s="17" t="s">
        <v>355</v>
      </c>
      <c r="C13" s="16"/>
      <c r="D13" s="16">
        <v>1</v>
      </c>
      <c r="E13" s="16"/>
      <c r="F13" s="77"/>
      <c r="G13" s="16">
        <v>1</v>
      </c>
      <c r="H13" s="16">
        <f>+G13-D13</f>
        <v>0</v>
      </c>
    </row>
    <row r="14" spans="1:8" x14ac:dyDescent="0.25">
      <c r="A14" s="359"/>
      <c r="B14" s="17" t="s">
        <v>354</v>
      </c>
      <c r="C14" s="16"/>
      <c r="D14" s="16">
        <v>2</v>
      </c>
      <c r="E14" s="16"/>
      <c r="F14" s="77"/>
      <c r="G14" s="16">
        <v>0</v>
      </c>
      <c r="H14" s="16">
        <f>+G14-D14</f>
        <v>-2</v>
      </c>
    </row>
    <row r="15" spans="1:8" ht="31.5" x14ac:dyDescent="0.25">
      <c r="A15" s="360" t="s">
        <v>391</v>
      </c>
      <c r="B15" s="285" t="s">
        <v>390</v>
      </c>
      <c r="C15" s="162"/>
      <c r="D15" s="162">
        <v>1</v>
      </c>
      <c r="E15" s="340"/>
      <c r="F15" s="314"/>
      <c r="G15" s="291">
        <v>1</v>
      </c>
      <c r="H15" s="162">
        <f t="shared" si="0"/>
        <v>0</v>
      </c>
    </row>
    <row r="16" spans="1:8" ht="31.5" x14ac:dyDescent="0.25">
      <c r="A16" s="361"/>
      <c r="B16" s="285" t="s">
        <v>389</v>
      </c>
      <c r="C16" s="162"/>
      <c r="D16" s="162">
        <v>5</v>
      </c>
      <c r="E16" s="162"/>
      <c r="F16" s="314"/>
      <c r="G16" s="162">
        <v>2</v>
      </c>
      <c r="H16" s="162">
        <f t="shared" si="0"/>
        <v>-3</v>
      </c>
    </row>
    <row r="17" spans="1:8" x14ac:dyDescent="0.25">
      <c r="A17" s="374" t="s">
        <v>388</v>
      </c>
      <c r="B17" s="17" t="s">
        <v>387</v>
      </c>
      <c r="C17" s="16"/>
      <c r="D17" s="16">
        <v>1</v>
      </c>
      <c r="E17" s="16"/>
      <c r="F17" s="227"/>
      <c r="G17" s="16">
        <v>1</v>
      </c>
      <c r="H17" s="16">
        <f t="shared" si="0"/>
        <v>0</v>
      </c>
    </row>
    <row r="18" spans="1:8" x14ac:dyDescent="0.25">
      <c r="A18" s="374"/>
      <c r="B18" s="17" t="s">
        <v>386</v>
      </c>
      <c r="C18" s="16"/>
      <c r="D18" s="16">
        <v>1</v>
      </c>
      <c r="E18" s="16"/>
      <c r="F18" s="227"/>
      <c r="G18" s="16">
        <v>1</v>
      </c>
      <c r="H18" s="16">
        <f t="shared" si="0"/>
        <v>0</v>
      </c>
    </row>
    <row r="19" spans="1:8" x14ac:dyDescent="0.25">
      <c r="A19" s="360" t="s">
        <v>385</v>
      </c>
      <c r="B19" s="285" t="s">
        <v>384</v>
      </c>
      <c r="C19" s="162"/>
      <c r="D19" s="162">
        <v>1</v>
      </c>
      <c r="E19" s="162">
        <v>1989</v>
      </c>
      <c r="F19" s="338">
        <f t="shared" ref="F19:F42" si="1">E19/1840</f>
        <v>1.0809782608695653</v>
      </c>
      <c r="G19" s="291">
        <v>1</v>
      </c>
      <c r="H19" s="162">
        <f t="shared" si="0"/>
        <v>0</v>
      </c>
    </row>
    <row r="20" spans="1:8" x14ac:dyDescent="0.25">
      <c r="A20" s="361"/>
      <c r="B20" s="285" t="s">
        <v>383</v>
      </c>
      <c r="C20" s="162"/>
      <c r="D20" s="162">
        <v>2</v>
      </c>
      <c r="E20" s="162">
        <v>4778</v>
      </c>
      <c r="F20" s="338">
        <f t="shared" si="1"/>
        <v>2.5967391304347824</v>
      </c>
      <c r="G20" s="162">
        <v>3</v>
      </c>
      <c r="H20" s="162">
        <f t="shared" si="0"/>
        <v>1</v>
      </c>
    </row>
    <row r="21" spans="1:8" x14ac:dyDescent="0.25">
      <c r="A21" s="357" t="s">
        <v>382</v>
      </c>
      <c r="B21" s="17" t="s">
        <v>381</v>
      </c>
      <c r="C21" s="16"/>
      <c r="D21" s="16">
        <v>1</v>
      </c>
      <c r="E21" s="16">
        <v>3313</v>
      </c>
      <c r="F21" s="77">
        <f t="shared" si="1"/>
        <v>1.8005434782608696</v>
      </c>
      <c r="G21" s="16">
        <v>1</v>
      </c>
      <c r="H21" s="16">
        <f t="shared" si="0"/>
        <v>0</v>
      </c>
    </row>
    <row r="22" spans="1:8" x14ac:dyDescent="0.25">
      <c r="A22" s="359"/>
      <c r="B22" s="17" t="s">
        <v>380</v>
      </c>
      <c r="C22" s="16"/>
      <c r="D22" s="16">
        <v>4</v>
      </c>
      <c r="E22" s="16">
        <v>10750</v>
      </c>
      <c r="F22" s="77">
        <f t="shared" si="1"/>
        <v>5.8423913043478262</v>
      </c>
      <c r="G22" s="16">
        <v>6</v>
      </c>
      <c r="H22" s="16">
        <f t="shared" si="0"/>
        <v>2</v>
      </c>
    </row>
    <row r="23" spans="1:8" x14ac:dyDescent="0.25">
      <c r="A23" s="360" t="s">
        <v>379</v>
      </c>
      <c r="B23" s="285" t="s">
        <v>378</v>
      </c>
      <c r="C23" s="162"/>
      <c r="D23" s="162">
        <v>1</v>
      </c>
      <c r="E23" s="162">
        <v>1657</v>
      </c>
      <c r="F23" s="338">
        <f t="shared" si="1"/>
        <v>0.90054347826086956</v>
      </c>
      <c r="G23" s="291">
        <v>1</v>
      </c>
      <c r="H23" s="162">
        <f t="shared" si="0"/>
        <v>0</v>
      </c>
    </row>
    <row r="24" spans="1:8" x14ac:dyDescent="0.25">
      <c r="A24" s="361"/>
      <c r="B24" s="285" t="s">
        <v>377</v>
      </c>
      <c r="C24" s="162"/>
      <c r="D24" s="162">
        <v>1</v>
      </c>
      <c r="E24" s="162">
        <v>3500</v>
      </c>
      <c r="F24" s="338">
        <f t="shared" si="1"/>
        <v>1.9021739130434783</v>
      </c>
      <c r="G24" s="162">
        <v>2</v>
      </c>
      <c r="H24" s="162">
        <f t="shared" si="0"/>
        <v>1</v>
      </c>
    </row>
    <row r="25" spans="1:8" x14ac:dyDescent="0.25">
      <c r="A25" s="357" t="s">
        <v>376</v>
      </c>
      <c r="B25" s="17" t="s">
        <v>375</v>
      </c>
      <c r="C25" s="16"/>
      <c r="D25" s="16">
        <v>1</v>
      </c>
      <c r="E25" s="16">
        <v>2280</v>
      </c>
      <c r="F25" s="77">
        <f t="shared" si="1"/>
        <v>1.2391304347826086</v>
      </c>
      <c r="G25" s="16">
        <v>1</v>
      </c>
      <c r="H25" s="16">
        <f t="shared" si="0"/>
        <v>0</v>
      </c>
    </row>
    <row r="26" spans="1:8" x14ac:dyDescent="0.25">
      <c r="A26" s="359"/>
      <c r="B26" s="17" t="s">
        <v>374</v>
      </c>
      <c r="C26" s="16"/>
      <c r="D26" s="16">
        <v>2</v>
      </c>
      <c r="E26" s="16">
        <v>8260</v>
      </c>
      <c r="F26" s="77">
        <f t="shared" si="1"/>
        <v>4.4891304347826084</v>
      </c>
      <c r="G26" s="16">
        <v>4</v>
      </c>
      <c r="H26" s="16">
        <f t="shared" si="0"/>
        <v>2</v>
      </c>
    </row>
    <row r="27" spans="1:8" x14ac:dyDescent="0.25">
      <c r="A27" s="377" t="s">
        <v>373</v>
      </c>
      <c r="B27" s="285" t="s">
        <v>372</v>
      </c>
      <c r="C27" s="162"/>
      <c r="D27" s="162">
        <v>1</v>
      </c>
      <c r="E27" s="162">
        <v>5583</v>
      </c>
      <c r="F27" s="338">
        <f t="shared" si="1"/>
        <v>3.0342391304347824</v>
      </c>
      <c r="G27" s="291">
        <v>1</v>
      </c>
      <c r="H27" s="162">
        <f t="shared" si="0"/>
        <v>0</v>
      </c>
    </row>
    <row r="28" spans="1:8" x14ac:dyDescent="0.25">
      <c r="A28" s="377"/>
      <c r="B28" s="285" t="s">
        <v>371</v>
      </c>
      <c r="C28" s="162"/>
      <c r="D28" s="162">
        <v>1</v>
      </c>
      <c r="E28" s="162"/>
      <c r="F28" s="338">
        <f>E28/1840</f>
        <v>0</v>
      </c>
      <c r="G28" s="162">
        <v>2</v>
      </c>
      <c r="H28" s="162">
        <f t="shared" si="0"/>
        <v>1</v>
      </c>
    </row>
    <row r="29" spans="1:8" x14ac:dyDescent="0.25">
      <c r="A29" s="357" t="s">
        <v>370</v>
      </c>
      <c r="B29" s="17" t="s">
        <v>369</v>
      </c>
      <c r="C29" s="16"/>
      <c r="D29" s="16">
        <v>1</v>
      </c>
      <c r="E29" s="16">
        <v>2081</v>
      </c>
      <c r="F29" s="77">
        <f t="shared" si="1"/>
        <v>1.1309782608695653</v>
      </c>
      <c r="G29" s="16">
        <v>1</v>
      </c>
      <c r="H29" s="16">
        <f t="shared" si="0"/>
        <v>0</v>
      </c>
    </row>
    <row r="30" spans="1:8" x14ac:dyDescent="0.25">
      <c r="A30" s="359"/>
      <c r="B30" s="17" t="s">
        <v>368</v>
      </c>
      <c r="C30" s="16"/>
      <c r="D30" s="16">
        <v>2</v>
      </c>
      <c r="E30" s="16">
        <v>2939</v>
      </c>
      <c r="F30" s="77">
        <f t="shared" si="1"/>
        <v>1.5972826086956522</v>
      </c>
      <c r="G30" s="16">
        <v>2</v>
      </c>
      <c r="H30" s="16">
        <f t="shared" si="0"/>
        <v>0</v>
      </c>
    </row>
    <row r="31" spans="1:8" x14ac:dyDescent="0.25">
      <c r="A31" s="360" t="s">
        <v>367</v>
      </c>
      <c r="B31" s="285" t="s">
        <v>366</v>
      </c>
      <c r="C31" s="162"/>
      <c r="D31" s="162">
        <v>1</v>
      </c>
      <c r="E31" s="162">
        <v>2968</v>
      </c>
      <c r="F31" s="338">
        <f t="shared" si="1"/>
        <v>1.6130434782608696</v>
      </c>
      <c r="G31" s="291">
        <v>1</v>
      </c>
      <c r="H31" s="162">
        <f t="shared" si="0"/>
        <v>0</v>
      </c>
    </row>
    <row r="32" spans="1:8" x14ac:dyDescent="0.25">
      <c r="A32" s="361"/>
      <c r="B32" s="285" t="s">
        <v>548</v>
      </c>
      <c r="C32" s="162"/>
      <c r="D32" s="162">
        <v>1</v>
      </c>
      <c r="E32" s="162"/>
      <c r="F32" s="338"/>
      <c r="G32" s="342">
        <v>1</v>
      </c>
      <c r="H32" s="162">
        <f t="shared" si="0"/>
        <v>0</v>
      </c>
    </row>
    <row r="33" spans="1:8" x14ac:dyDescent="0.25">
      <c r="A33" s="357" t="s">
        <v>365</v>
      </c>
      <c r="B33" s="17" t="s">
        <v>364</v>
      </c>
      <c r="C33" s="16"/>
      <c r="D33" s="16">
        <v>1</v>
      </c>
      <c r="E33" s="16">
        <v>4457</v>
      </c>
      <c r="F33" s="77">
        <f t="shared" si="1"/>
        <v>2.4222826086956522</v>
      </c>
      <c r="G33" s="16">
        <v>1</v>
      </c>
      <c r="H33" s="16">
        <f t="shared" si="0"/>
        <v>0</v>
      </c>
    </row>
    <row r="34" spans="1:8" ht="47.25" x14ac:dyDescent="0.25">
      <c r="A34" s="358"/>
      <c r="B34" s="17" t="s">
        <v>363</v>
      </c>
      <c r="C34" s="13"/>
      <c r="D34" s="13">
        <v>2</v>
      </c>
      <c r="E34" s="13">
        <v>3408</v>
      </c>
      <c r="F34" s="78">
        <f t="shared" si="1"/>
        <v>1.8521739130434782</v>
      </c>
      <c r="G34" s="13">
        <v>3</v>
      </c>
      <c r="H34" s="16">
        <f t="shared" si="0"/>
        <v>1</v>
      </c>
    </row>
    <row r="35" spans="1:8" x14ac:dyDescent="0.25">
      <c r="A35" s="359"/>
      <c r="B35" s="17" t="s">
        <v>362</v>
      </c>
      <c r="C35" s="16"/>
      <c r="D35" s="16">
        <v>2</v>
      </c>
      <c r="E35" s="16">
        <v>4744</v>
      </c>
      <c r="F35" s="77">
        <f t="shared" si="1"/>
        <v>2.5782608695652174</v>
      </c>
      <c r="G35" s="16">
        <v>3</v>
      </c>
      <c r="H35" s="16">
        <f t="shared" si="0"/>
        <v>1</v>
      </c>
    </row>
    <row r="36" spans="1:8" x14ac:dyDescent="0.25">
      <c r="A36" s="360" t="s">
        <v>361</v>
      </c>
      <c r="B36" s="285" t="s">
        <v>360</v>
      </c>
      <c r="C36" s="162"/>
      <c r="D36" s="162">
        <v>1</v>
      </c>
      <c r="E36" s="289">
        <v>2936</v>
      </c>
      <c r="F36" s="338">
        <f t="shared" si="1"/>
        <v>1.5956521739130434</v>
      </c>
      <c r="G36" s="291">
        <v>1</v>
      </c>
      <c r="H36" s="162">
        <f t="shared" si="0"/>
        <v>0</v>
      </c>
    </row>
    <row r="37" spans="1:8" x14ac:dyDescent="0.25">
      <c r="A37" s="361"/>
      <c r="B37" s="285" t="s">
        <v>359</v>
      </c>
      <c r="C37" s="162"/>
      <c r="D37" s="162">
        <v>8</v>
      </c>
      <c r="E37" s="289">
        <v>7886</v>
      </c>
      <c r="F37" s="338">
        <f t="shared" si="1"/>
        <v>4.285869565217391</v>
      </c>
      <c r="G37" s="342">
        <v>5</v>
      </c>
      <c r="H37" s="162">
        <f t="shared" si="0"/>
        <v>-3</v>
      </c>
    </row>
    <row r="38" spans="1:8" x14ac:dyDescent="0.25">
      <c r="A38" s="357" t="s">
        <v>358</v>
      </c>
      <c r="B38" s="17" t="s">
        <v>357</v>
      </c>
      <c r="C38" s="16"/>
      <c r="D38" s="16">
        <v>1</v>
      </c>
      <c r="E38" s="16">
        <v>1856</v>
      </c>
      <c r="F38" s="77">
        <f t="shared" si="1"/>
        <v>1.008695652173913</v>
      </c>
      <c r="G38" s="16">
        <v>1</v>
      </c>
      <c r="H38" s="16">
        <f t="shared" si="0"/>
        <v>0</v>
      </c>
    </row>
    <row r="39" spans="1:8" x14ac:dyDescent="0.25">
      <c r="A39" s="359"/>
      <c r="B39" s="17" t="s">
        <v>356</v>
      </c>
      <c r="C39" s="16"/>
      <c r="D39" s="16">
        <v>5</v>
      </c>
      <c r="E39" s="16">
        <v>4992</v>
      </c>
      <c r="F39" s="77">
        <f t="shared" si="1"/>
        <v>2.7130434782608694</v>
      </c>
      <c r="G39" s="16">
        <v>3</v>
      </c>
      <c r="H39" s="16">
        <f t="shared" si="0"/>
        <v>-2</v>
      </c>
    </row>
    <row r="40" spans="1:8" x14ac:dyDescent="0.25">
      <c r="A40" s="377" t="s">
        <v>353</v>
      </c>
      <c r="B40" s="285" t="s">
        <v>352</v>
      </c>
      <c r="C40" s="162"/>
      <c r="D40" s="162">
        <v>1</v>
      </c>
      <c r="E40" s="162">
        <v>8340</v>
      </c>
      <c r="F40" s="338">
        <f t="shared" si="1"/>
        <v>4.5326086956521738</v>
      </c>
      <c r="G40" s="162">
        <v>1</v>
      </c>
      <c r="H40" s="162">
        <f t="shared" si="0"/>
        <v>0</v>
      </c>
    </row>
    <row r="41" spans="1:8" x14ac:dyDescent="0.25">
      <c r="A41" s="377"/>
      <c r="B41" s="285" t="s">
        <v>351</v>
      </c>
      <c r="C41" s="162"/>
      <c r="D41" s="162">
        <v>5</v>
      </c>
      <c r="E41" s="162"/>
      <c r="F41" s="338"/>
      <c r="G41" s="162">
        <v>4</v>
      </c>
      <c r="H41" s="162">
        <f t="shared" si="0"/>
        <v>-1</v>
      </c>
    </row>
    <row r="42" spans="1:8" ht="31.5" x14ac:dyDescent="0.25">
      <c r="A42" s="374" t="s">
        <v>350</v>
      </c>
      <c r="B42" s="17" t="s">
        <v>349</v>
      </c>
      <c r="C42" s="16"/>
      <c r="D42" s="16">
        <v>1</v>
      </c>
      <c r="E42" s="16">
        <v>6832</v>
      </c>
      <c r="F42" s="77">
        <f t="shared" si="1"/>
        <v>3.7130434782608694</v>
      </c>
      <c r="G42" s="16">
        <v>1</v>
      </c>
      <c r="H42" s="16">
        <f t="shared" si="0"/>
        <v>0</v>
      </c>
    </row>
    <row r="43" spans="1:8" ht="31.5" x14ac:dyDescent="0.25">
      <c r="A43" s="374"/>
      <c r="B43" s="17" t="s">
        <v>348</v>
      </c>
      <c r="C43" s="142"/>
      <c r="D43" s="65">
        <v>3</v>
      </c>
      <c r="E43" s="339"/>
      <c r="F43" s="339"/>
      <c r="G43" s="65">
        <v>3</v>
      </c>
      <c r="H43" s="16">
        <f t="shared" si="0"/>
        <v>0</v>
      </c>
    </row>
    <row r="44" spans="1:8" x14ac:dyDescent="0.25">
      <c r="A44" s="360" t="s">
        <v>3</v>
      </c>
      <c r="B44" s="285" t="s">
        <v>549</v>
      </c>
      <c r="C44" s="162"/>
      <c r="D44" s="162">
        <v>0</v>
      </c>
      <c r="E44" s="162"/>
      <c r="F44" s="288"/>
      <c r="G44" s="290">
        <v>1</v>
      </c>
      <c r="H44" s="162">
        <f t="shared" si="0"/>
        <v>1</v>
      </c>
    </row>
    <row r="45" spans="1:8" x14ac:dyDescent="0.25">
      <c r="A45" s="361"/>
      <c r="B45" s="285" t="s">
        <v>102</v>
      </c>
      <c r="C45" s="289"/>
      <c r="D45" s="162">
        <v>0</v>
      </c>
      <c r="E45" s="162"/>
      <c r="F45" s="288"/>
      <c r="G45" s="290">
        <v>1</v>
      </c>
      <c r="H45" s="162">
        <f t="shared" si="0"/>
        <v>1</v>
      </c>
    </row>
    <row r="46" spans="1:8" x14ac:dyDescent="0.25">
      <c r="A46" s="357" t="s">
        <v>347</v>
      </c>
      <c r="B46" s="17" t="s">
        <v>346</v>
      </c>
      <c r="C46" s="65"/>
      <c r="D46" s="16">
        <v>1</v>
      </c>
      <c r="E46" s="16"/>
      <c r="F46" s="15"/>
      <c r="G46" s="142">
        <v>1</v>
      </c>
      <c r="H46" s="16">
        <f t="shared" si="0"/>
        <v>0</v>
      </c>
    </row>
    <row r="47" spans="1:8" x14ac:dyDescent="0.25">
      <c r="A47" s="359"/>
      <c r="B47" s="17" t="s">
        <v>101</v>
      </c>
      <c r="C47" s="65"/>
      <c r="D47" s="16">
        <v>1</v>
      </c>
      <c r="E47" s="16"/>
      <c r="F47" s="15"/>
      <c r="G47" s="344">
        <v>1</v>
      </c>
      <c r="H47" s="16">
        <f t="shared" si="0"/>
        <v>0</v>
      </c>
    </row>
    <row r="48" spans="1:8" ht="18" x14ac:dyDescent="0.25">
      <c r="A48" s="189" t="s">
        <v>0</v>
      </c>
      <c r="B48" s="189"/>
      <c r="C48" s="152">
        <v>50</v>
      </c>
      <c r="D48" s="152">
        <f>SUM(D5:D47)</f>
        <v>78</v>
      </c>
      <c r="E48" s="189"/>
      <c r="F48" s="189"/>
      <c r="G48" s="152">
        <f>SUM(G5:G47)</f>
        <v>75</v>
      </c>
      <c r="H48" s="194">
        <f t="shared" si="0"/>
        <v>-3</v>
      </c>
    </row>
  </sheetData>
  <mergeCells count="22">
    <mergeCell ref="A42:A43"/>
    <mergeCell ref="A44:A45"/>
    <mergeCell ref="A31:A32"/>
    <mergeCell ref="A46:A47"/>
    <mergeCell ref="A27:A28"/>
    <mergeCell ref="A29:A30"/>
    <mergeCell ref="A33:A35"/>
    <mergeCell ref="A36:A37"/>
    <mergeCell ref="A38:A39"/>
    <mergeCell ref="A40:A41"/>
    <mergeCell ref="A1:F1"/>
    <mergeCell ref="A5:A6"/>
    <mergeCell ref="A7:A8"/>
    <mergeCell ref="A9:A10"/>
    <mergeCell ref="A11:A12"/>
    <mergeCell ref="A25:A26"/>
    <mergeCell ref="A13:A14"/>
    <mergeCell ref="A15:A16"/>
    <mergeCell ref="A17:A18"/>
    <mergeCell ref="A19:A20"/>
    <mergeCell ref="A21:A22"/>
    <mergeCell ref="A23:A2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BH61"/>
  <sheetViews>
    <sheetView topLeftCell="A4" zoomScale="120" zoomScaleNormal="120" workbookViewId="0">
      <selection activeCell="C60" sqref="C60"/>
    </sheetView>
  </sheetViews>
  <sheetFormatPr baseColWidth="10" defaultColWidth="10.7109375" defaultRowHeight="15.75" x14ac:dyDescent="0.25"/>
  <cols>
    <col min="1" max="1" width="29.42578125" style="102" customWidth="1"/>
    <col min="2" max="2" width="37.140625" style="1" customWidth="1"/>
    <col min="3" max="3" width="14.7109375" style="1" customWidth="1"/>
    <col min="4" max="4" width="15" style="1" customWidth="1"/>
    <col min="5" max="5" width="16.28515625" style="104" customWidth="1"/>
    <col min="6" max="6" width="13" style="1" customWidth="1"/>
    <col min="7" max="7" width="13.7109375" style="147" customWidth="1"/>
    <col min="8" max="60" width="10.7109375" style="39"/>
    <col min="61" max="16384" width="10.7109375" style="1"/>
  </cols>
  <sheetData>
    <row r="1" spans="1:60" ht="18.75" customHeight="1" x14ac:dyDescent="0.25">
      <c r="A1" s="365" t="s">
        <v>175</v>
      </c>
      <c r="B1" s="365"/>
      <c r="C1" s="365"/>
      <c r="D1" s="365"/>
      <c r="E1" s="365"/>
      <c r="F1" s="365"/>
    </row>
    <row r="2" spans="1:60" ht="7.5" customHeight="1" x14ac:dyDescent="0.25"/>
    <row r="3" spans="1:60" ht="58.5" customHeight="1" x14ac:dyDescent="0.25">
      <c r="A3" s="43" t="s">
        <v>98</v>
      </c>
      <c r="B3" s="42" t="s">
        <v>97</v>
      </c>
      <c r="C3" s="42" t="s">
        <v>96</v>
      </c>
      <c r="D3" s="42" t="s">
        <v>95</v>
      </c>
      <c r="E3" s="42" t="s">
        <v>94</v>
      </c>
      <c r="F3" s="42" t="s">
        <v>93</v>
      </c>
      <c r="G3" s="41" t="s">
        <v>92</v>
      </c>
      <c r="H3" s="21" t="s">
        <v>91</v>
      </c>
    </row>
    <row r="4" spans="1:60" ht="39" customHeight="1" x14ac:dyDescent="0.25">
      <c r="A4" s="278"/>
      <c r="B4" s="159" t="s">
        <v>174</v>
      </c>
      <c r="C4" s="37"/>
      <c r="D4" s="37">
        <v>1</v>
      </c>
      <c r="E4" s="36"/>
      <c r="F4" s="30"/>
      <c r="G4" s="27">
        <v>1</v>
      </c>
      <c r="H4" s="16">
        <f>G4-D4</f>
        <v>0</v>
      </c>
    </row>
    <row r="5" spans="1:60" ht="19.149999999999999" customHeight="1" x14ac:dyDescent="0.25">
      <c r="A5" s="277"/>
      <c r="B5" s="159" t="s">
        <v>173</v>
      </c>
      <c r="C5" s="34"/>
      <c r="D5" s="34">
        <v>3</v>
      </c>
      <c r="E5" s="33"/>
      <c r="F5" s="40"/>
      <c r="G5" s="27">
        <v>3</v>
      </c>
      <c r="H5" s="16">
        <f t="shared" ref="H5:H60" si="0">G5-D5</f>
        <v>0</v>
      </c>
    </row>
    <row r="6" spans="1:60" s="158" customFormat="1" ht="18.75" customHeight="1" x14ac:dyDescent="0.25">
      <c r="A6" s="360" t="s">
        <v>172</v>
      </c>
      <c r="B6" s="156" t="s">
        <v>171</v>
      </c>
      <c r="C6" s="167"/>
      <c r="D6" s="167">
        <v>1</v>
      </c>
      <c r="E6" s="167"/>
      <c r="F6" s="163"/>
      <c r="G6" s="27">
        <v>1</v>
      </c>
      <c r="H6" s="162">
        <f t="shared" si="0"/>
        <v>0</v>
      </c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</row>
    <row r="7" spans="1:60" s="158" customFormat="1" ht="18.75" customHeight="1" x14ac:dyDescent="0.25">
      <c r="A7" s="361"/>
      <c r="B7" s="166" t="s">
        <v>170</v>
      </c>
      <c r="C7" s="167"/>
      <c r="D7" s="167">
        <v>1</v>
      </c>
      <c r="E7" s="167"/>
      <c r="F7" s="163"/>
      <c r="G7" s="27">
        <v>1</v>
      </c>
      <c r="H7" s="162">
        <f t="shared" si="0"/>
        <v>0</v>
      </c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</row>
    <row r="8" spans="1:60" ht="18.75" customHeight="1" x14ac:dyDescent="0.25">
      <c r="A8" s="369" t="s">
        <v>169</v>
      </c>
      <c r="B8" s="32" t="s">
        <v>84</v>
      </c>
      <c r="C8" s="31"/>
      <c r="D8" s="31">
        <v>1</v>
      </c>
      <c r="E8" s="37"/>
      <c r="F8" s="35"/>
      <c r="G8" s="26">
        <v>1</v>
      </c>
      <c r="H8" s="13">
        <f t="shared" si="0"/>
        <v>0</v>
      </c>
    </row>
    <row r="9" spans="1:60" ht="18.75" customHeight="1" x14ac:dyDescent="0.25">
      <c r="A9" s="370"/>
      <c r="B9" s="308" t="s">
        <v>168</v>
      </c>
      <c r="C9" s="31"/>
      <c r="D9" s="31">
        <v>1</v>
      </c>
      <c r="E9" s="37"/>
      <c r="F9" s="35"/>
      <c r="G9" s="26">
        <v>2</v>
      </c>
      <c r="H9" s="13">
        <f t="shared" si="0"/>
        <v>1</v>
      </c>
    </row>
    <row r="10" spans="1:60" ht="27.75" customHeight="1" x14ac:dyDescent="0.25">
      <c r="A10" s="362" t="s">
        <v>179</v>
      </c>
      <c r="B10" s="166" t="s">
        <v>482</v>
      </c>
      <c r="C10" s="167"/>
      <c r="D10" s="167">
        <v>1</v>
      </c>
      <c r="E10" s="155"/>
      <c r="F10" s="163"/>
      <c r="G10" s="27">
        <v>1</v>
      </c>
      <c r="H10" s="162">
        <f t="shared" si="0"/>
        <v>0</v>
      </c>
    </row>
    <row r="11" spans="1:60" ht="26.25" customHeight="1" x14ac:dyDescent="0.25">
      <c r="A11" s="364"/>
      <c r="B11" s="166" t="s">
        <v>546</v>
      </c>
      <c r="C11" s="167"/>
      <c r="D11" s="167">
        <v>3</v>
      </c>
      <c r="E11" s="155"/>
      <c r="F11" s="163"/>
      <c r="G11" s="27">
        <v>3</v>
      </c>
      <c r="H11" s="162">
        <f t="shared" si="0"/>
        <v>0</v>
      </c>
    </row>
    <row r="12" spans="1:60" ht="28.5" customHeight="1" x14ac:dyDescent="0.25">
      <c r="A12" s="369" t="s">
        <v>167</v>
      </c>
      <c r="B12" s="32" t="s">
        <v>166</v>
      </c>
      <c r="C12" s="37"/>
      <c r="D12" s="37">
        <v>1</v>
      </c>
      <c r="E12" s="37"/>
      <c r="F12" s="35"/>
      <c r="G12" s="26">
        <v>1</v>
      </c>
      <c r="H12" s="13">
        <f t="shared" si="0"/>
        <v>0</v>
      </c>
    </row>
    <row r="13" spans="1:60" ht="18.75" customHeight="1" x14ac:dyDescent="0.25">
      <c r="A13" s="370"/>
      <c r="B13" s="308" t="s">
        <v>165</v>
      </c>
      <c r="C13" s="37"/>
      <c r="D13" s="37">
        <v>2</v>
      </c>
      <c r="E13" s="37"/>
      <c r="F13" s="35"/>
      <c r="G13" s="26">
        <v>1</v>
      </c>
      <c r="H13" s="13">
        <f t="shared" si="0"/>
        <v>-1</v>
      </c>
    </row>
    <row r="14" spans="1:60" ht="18.75" customHeight="1" x14ac:dyDescent="0.25">
      <c r="A14" s="362" t="s">
        <v>164</v>
      </c>
      <c r="B14" s="295" t="s">
        <v>163</v>
      </c>
      <c r="C14" s="297"/>
      <c r="D14" s="297">
        <v>1</v>
      </c>
      <c r="E14" s="297"/>
      <c r="F14" s="298"/>
      <c r="G14" s="27">
        <v>1</v>
      </c>
      <c r="H14" s="162">
        <f t="shared" si="0"/>
        <v>0</v>
      </c>
    </row>
    <row r="15" spans="1:60" ht="18.75" customHeight="1" x14ac:dyDescent="0.25">
      <c r="A15" s="364"/>
      <c r="B15" s="295" t="s">
        <v>427</v>
      </c>
      <c r="C15" s="297"/>
      <c r="D15" s="297"/>
      <c r="E15" s="297"/>
      <c r="F15" s="298"/>
      <c r="G15" s="27">
        <v>2</v>
      </c>
      <c r="H15" s="162">
        <f t="shared" si="0"/>
        <v>2</v>
      </c>
    </row>
    <row r="16" spans="1:60" s="39" customFormat="1" ht="33" customHeight="1" x14ac:dyDescent="0.25">
      <c r="A16" s="369" t="s">
        <v>162</v>
      </c>
      <c r="B16" s="32" t="s">
        <v>161</v>
      </c>
      <c r="C16" s="37"/>
      <c r="D16" s="37">
        <v>1</v>
      </c>
      <c r="E16" s="37"/>
      <c r="F16" s="35"/>
      <c r="G16" s="26">
        <v>1</v>
      </c>
      <c r="H16" s="13">
        <f t="shared" si="0"/>
        <v>0</v>
      </c>
    </row>
    <row r="17" spans="1:8" s="39" customFormat="1" ht="35.25" customHeight="1" x14ac:dyDescent="0.25">
      <c r="A17" s="370"/>
      <c r="B17" s="160" t="s">
        <v>160</v>
      </c>
      <c r="C17" s="37"/>
      <c r="D17" s="37">
        <v>3</v>
      </c>
      <c r="E17" s="38"/>
      <c r="F17" s="30"/>
      <c r="G17" s="26">
        <v>1</v>
      </c>
      <c r="H17" s="13">
        <f t="shared" si="0"/>
        <v>-2</v>
      </c>
    </row>
    <row r="18" spans="1:8" ht="30" customHeight="1" x14ac:dyDescent="0.25">
      <c r="A18" s="360" t="s">
        <v>159</v>
      </c>
      <c r="B18" s="156" t="s">
        <v>158</v>
      </c>
      <c r="C18" s="155"/>
      <c r="D18" s="155">
        <v>1</v>
      </c>
      <c r="E18" s="306">
        <v>2622</v>
      </c>
      <c r="F18" s="163">
        <f>E18/1840</f>
        <v>1.425</v>
      </c>
      <c r="G18" s="27">
        <v>1</v>
      </c>
      <c r="H18" s="162">
        <f t="shared" si="0"/>
        <v>0</v>
      </c>
    </row>
    <row r="19" spans="1:8" ht="29.25" customHeight="1" x14ac:dyDescent="0.25">
      <c r="A19" s="361"/>
      <c r="B19" s="299" t="s">
        <v>157</v>
      </c>
      <c r="C19" s="297"/>
      <c r="D19" s="297">
        <v>2</v>
      </c>
      <c r="E19" s="307">
        <v>8755</v>
      </c>
      <c r="F19" s="163">
        <f t="shared" ref="F19:F59" si="1">E19/1840</f>
        <v>4.7581521739130439</v>
      </c>
      <c r="G19" s="27">
        <v>5</v>
      </c>
      <c r="H19" s="162">
        <f t="shared" si="0"/>
        <v>3</v>
      </c>
    </row>
    <row r="20" spans="1:8" s="39" customFormat="1" ht="23.25" customHeight="1" x14ac:dyDescent="0.25">
      <c r="A20" s="369" t="s">
        <v>156</v>
      </c>
      <c r="B20" s="32" t="s">
        <v>155</v>
      </c>
      <c r="C20" s="37"/>
      <c r="D20" s="37">
        <v>1</v>
      </c>
      <c r="E20" s="309">
        <v>1915</v>
      </c>
      <c r="F20" s="35">
        <f t="shared" si="1"/>
        <v>1.0407608695652173</v>
      </c>
      <c r="G20" s="26">
        <v>1</v>
      </c>
      <c r="H20" s="13">
        <f t="shared" si="0"/>
        <v>0</v>
      </c>
    </row>
    <row r="21" spans="1:8" s="39" customFormat="1" ht="23.25" customHeight="1" x14ac:dyDescent="0.25">
      <c r="A21" s="370"/>
      <c r="B21" s="32" t="s">
        <v>154</v>
      </c>
      <c r="C21" s="37"/>
      <c r="D21" s="37">
        <v>6</v>
      </c>
      <c r="E21" s="37">
        <v>4213</v>
      </c>
      <c r="F21" s="35">
        <f t="shared" si="1"/>
        <v>2.2896739130434782</v>
      </c>
      <c r="G21" s="26">
        <v>2</v>
      </c>
      <c r="H21" s="13">
        <f t="shared" si="0"/>
        <v>-4</v>
      </c>
    </row>
    <row r="22" spans="1:8" ht="21" customHeight="1" x14ac:dyDescent="0.25">
      <c r="A22" s="360" t="s">
        <v>153</v>
      </c>
      <c r="B22" s="156" t="s">
        <v>59</v>
      </c>
      <c r="C22" s="155"/>
      <c r="D22" s="155">
        <v>1</v>
      </c>
      <c r="E22" s="155">
        <v>1338</v>
      </c>
      <c r="F22" s="163">
        <f t="shared" si="1"/>
        <v>0.72717391304347823</v>
      </c>
      <c r="G22" s="27">
        <v>1</v>
      </c>
      <c r="H22" s="162">
        <f t="shared" si="0"/>
        <v>0</v>
      </c>
    </row>
    <row r="23" spans="1:8" ht="21.75" customHeight="1" x14ac:dyDescent="0.25">
      <c r="A23" s="361"/>
      <c r="B23" s="300" t="s">
        <v>152</v>
      </c>
      <c r="C23" s="297"/>
      <c r="D23" s="297">
        <v>1</v>
      </c>
      <c r="E23" s="301">
        <v>1798</v>
      </c>
      <c r="F23" s="163">
        <f t="shared" si="1"/>
        <v>0.97717391304347823</v>
      </c>
      <c r="G23" s="27">
        <v>1</v>
      </c>
      <c r="H23" s="162">
        <f t="shared" si="0"/>
        <v>0</v>
      </c>
    </row>
    <row r="24" spans="1:8" ht="23.25" customHeight="1" x14ac:dyDescent="0.25">
      <c r="A24" s="369" t="s">
        <v>151</v>
      </c>
      <c r="B24" s="32" t="s">
        <v>150</v>
      </c>
      <c r="C24" s="37"/>
      <c r="D24" s="37">
        <v>1</v>
      </c>
      <c r="E24" s="37">
        <v>3500</v>
      </c>
      <c r="F24" s="35">
        <f t="shared" si="1"/>
        <v>1.9021739130434783</v>
      </c>
      <c r="G24" s="26">
        <v>1</v>
      </c>
      <c r="H24" s="13">
        <f t="shared" si="0"/>
        <v>0</v>
      </c>
    </row>
    <row r="25" spans="1:8" ht="24.75" customHeight="1" x14ac:dyDescent="0.25">
      <c r="A25" s="370"/>
      <c r="B25" s="308" t="s">
        <v>149</v>
      </c>
      <c r="C25" s="37"/>
      <c r="D25" s="37">
        <v>4</v>
      </c>
      <c r="E25" s="37">
        <v>9500</v>
      </c>
      <c r="F25" s="35">
        <f t="shared" si="1"/>
        <v>5.1630434782608692</v>
      </c>
      <c r="G25" s="26">
        <v>6</v>
      </c>
      <c r="H25" s="13">
        <f t="shared" si="0"/>
        <v>2</v>
      </c>
    </row>
    <row r="26" spans="1:8" ht="40.5" customHeight="1" x14ac:dyDescent="0.25">
      <c r="A26" s="360" t="s">
        <v>148</v>
      </c>
      <c r="B26" s="156" t="s">
        <v>147</v>
      </c>
      <c r="C26" s="155"/>
      <c r="D26" s="155">
        <v>1</v>
      </c>
      <c r="E26" s="155">
        <v>2706</v>
      </c>
      <c r="F26" s="163">
        <f t="shared" si="1"/>
        <v>1.4706521739130434</v>
      </c>
      <c r="G26" s="27">
        <v>1</v>
      </c>
      <c r="H26" s="162">
        <f t="shared" si="0"/>
        <v>0</v>
      </c>
    </row>
    <row r="27" spans="1:8" ht="38.25" customHeight="1" x14ac:dyDescent="0.25">
      <c r="A27" s="361"/>
      <c r="B27" s="295" t="s">
        <v>146</v>
      </c>
      <c r="C27" s="297"/>
      <c r="D27" s="297">
        <v>3</v>
      </c>
      <c r="E27" s="297">
        <v>4482</v>
      </c>
      <c r="F27" s="163">
        <f t="shared" si="1"/>
        <v>2.4358695652173914</v>
      </c>
      <c r="G27" s="27">
        <v>2</v>
      </c>
      <c r="H27" s="162">
        <f t="shared" si="0"/>
        <v>-1</v>
      </c>
    </row>
    <row r="28" spans="1:8" ht="30" customHeight="1" x14ac:dyDescent="0.25">
      <c r="A28" s="369" t="s">
        <v>145</v>
      </c>
      <c r="B28" s="32" t="s">
        <v>144</v>
      </c>
      <c r="C28" s="37"/>
      <c r="D28" s="37">
        <v>1</v>
      </c>
      <c r="E28" s="37">
        <v>1110</v>
      </c>
      <c r="F28" s="35">
        <f t="shared" si="1"/>
        <v>0.60326086956521741</v>
      </c>
      <c r="G28" s="26">
        <v>1</v>
      </c>
      <c r="H28" s="13">
        <f t="shared" si="0"/>
        <v>0</v>
      </c>
    </row>
    <row r="29" spans="1:8" ht="38.25" customHeight="1" x14ac:dyDescent="0.25">
      <c r="A29" s="378"/>
      <c r="B29" s="32" t="s">
        <v>527</v>
      </c>
      <c r="C29" s="37"/>
      <c r="D29" s="37">
        <v>5</v>
      </c>
      <c r="E29" s="37">
        <v>5808</v>
      </c>
      <c r="F29" s="35">
        <f t="shared" si="1"/>
        <v>3.1565217391304348</v>
      </c>
      <c r="G29" s="26">
        <v>3</v>
      </c>
      <c r="H29" s="13">
        <f t="shared" si="0"/>
        <v>-2</v>
      </c>
    </row>
    <row r="30" spans="1:8" ht="37.5" customHeight="1" x14ac:dyDescent="0.25">
      <c r="A30" s="378"/>
      <c r="B30" s="32" t="s">
        <v>143</v>
      </c>
      <c r="C30" s="37"/>
      <c r="D30" s="37">
        <v>1</v>
      </c>
      <c r="E30" s="37">
        <v>2568</v>
      </c>
      <c r="F30" s="35">
        <f t="shared" si="1"/>
        <v>1.3956521739130434</v>
      </c>
      <c r="G30" s="26">
        <v>1</v>
      </c>
      <c r="H30" s="13">
        <f t="shared" si="0"/>
        <v>0</v>
      </c>
    </row>
    <row r="31" spans="1:8" ht="30" customHeight="1" x14ac:dyDescent="0.25">
      <c r="A31" s="370"/>
      <c r="B31" s="32" t="s">
        <v>142</v>
      </c>
      <c r="C31" s="37"/>
      <c r="D31" s="37">
        <v>4</v>
      </c>
      <c r="E31" s="37">
        <v>3818</v>
      </c>
      <c r="F31" s="35">
        <f t="shared" si="1"/>
        <v>2.0750000000000002</v>
      </c>
      <c r="G31" s="26">
        <v>2</v>
      </c>
      <c r="H31" s="13">
        <f t="shared" si="0"/>
        <v>-2</v>
      </c>
    </row>
    <row r="32" spans="1:8" ht="42" customHeight="1" x14ac:dyDescent="0.25">
      <c r="A32" s="360" t="s">
        <v>141</v>
      </c>
      <c r="B32" s="156" t="s">
        <v>140</v>
      </c>
      <c r="C32" s="155"/>
      <c r="D32" s="155">
        <v>1</v>
      </c>
      <c r="E32" s="155">
        <v>3004</v>
      </c>
      <c r="F32" s="163">
        <f t="shared" si="1"/>
        <v>1.6326086956521739</v>
      </c>
      <c r="G32" s="27">
        <v>1</v>
      </c>
      <c r="H32" s="162">
        <f t="shared" si="0"/>
        <v>0</v>
      </c>
    </row>
    <row r="33" spans="1:8" ht="39" customHeight="1" x14ac:dyDescent="0.25">
      <c r="A33" s="361"/>
      <c r="B33" s="295" t="s">
        <v>139</v>
      </c>
      <c r="C33" s="297"/>
      <c r="D33" s="297">
        <v>2</v>
      </c>
      <c r="E33" s="297">
        <v>2459</v>
      </c>
      <c r="F33" s="163">
        <f t="shared" si="1"/>
        <v>1.3364130434782608</v>
      </c>
      <c r="G33" s="27">
        <v>2</v>
      </c>
      <c r="H33" s="162">
        <f t="shared" si="0"/>
        <v>0</v>
      </c>
    </row>
    <row r="34" spans="1:8" ht="63" x14ac:dyDescent="0.25">
      <c r="A34" s="369" t="s">
        <v>138</v>
      </c>
      <c r="B34" s="32" t="s">
        <v>137</v>
      </c>
      <c r="C34" s="37"/>
      <c r="D34" s="37">
        <v>1</v>
      </c>
      <c r="E34" s="37">
        <v>2534</v>
      </c>
      <c r="F34" s="35">
        <f t="shared" si="1"/>
        <v>1.3771739130434784</v>
      </c>
      <c r="G34" s="26">
        <v>1</v>
      </c>
      <c r="H34" s="13">
        <f t="shared" si="0"/>
        <v>0</v>
      </c>
    </row>
    <row r="35" spans="1:8" ht="57" customHeight="1" x14ac:dyDescent="0.25">
      <c r="A35" s="370"/>
      <c r="B35" s="32" t="s">
        <v>136</v>
      </c>
      <c r="C35" s="37"/>
      <c r="D35" s="37">
        <v>2</v>
      </c>
      <c r="E35" s="37">
        <v>3524</v>
      </c>
      <c r="F35" s="35">
        <f t="shared" si="1"/>
        <v>1.9152173913043478</v>
      </c>
      <c r="G35" s="26">
        <v>2</v>
      </c>
      <c r="H35" s="13">
        <f t="shared" si="0"/>
        <v>0</v>
      </c>
    </row>
    <row r="36" spans="1:8" ht="34.5" customHeight="1" x14ac:dyDescent="0.25">
      <c r="A36" s="360" t="s">
        <v>135</v>
      </c>
      <c r="B36" s="156" t="s">
        <v>134</v>
      </c>
      <c r="C36" s="155"/>
      <c r="D36" s="155">
        <v>1</v>
      </c>
      <c r="E36" s="155">
        <v>950</v>
      </c>
      <c r="F36" s="163">
        <f t="shared" si="1"/>
        <v>0.51630434782608692</v>
      </c>
      <c r="G36" s="27">
        <v>1</v>
      </c>
      <c r="H36" s="162">
        <f t="shared" si="0"/>
        <v>0</v>
      </c>
    </row>
    <row r="37" spans="1:8" ht="34.9" customHeight="1" x14ac:dyDescent="0.25">
      <c r="A37" s="361"/>
      <c r="B37" s="295" t="s">
        <v>133</v>
      </c>
      <c r="C37" s="297"/>
      <c r="D37" s="297">
        <v>1</v>
      </c>
      <c r="E37" s="297">
        <v>2048</v>
      </c>
      <c r="F37" s="163">
        <f t="shared" si="1"/>
        <v>1.1130434782608696</v>
      </c>
      <c r="G37" s="27">
        <v>1</v>
      </c>
      <c r="H37" s="162">
        <f t="shared" si="0"/>
        <v>0</v>
      </c>
    </row>
    <row r="38" spans="1:8" ht="32.450000000000003" customHeight="1" x14ac:dyDescent="0.25">
      <c r="A38" s="369" t="s">
        <v>132</v>
      </c>
      <c r="B38" s="32" t="s">
        <v>131</v>
      </c>
      <c r="C38" s="37"/>
      <c r="D38" s="37">
        <v>1</v>
      </c>
      <c r="E38" s="38">
        <v>3096</v>
      </c>
      <c r="F38" s="35">
        <f t="shared" si="1"/>
        <v>1.682608695652174</v>
      </c>
      <c r="G38" s="26">
        <v>1</v>
      </c>
      <c r="H38" s="13">
        <f t="shared" si="0"/>
        <v>0</v>
      </c>
    </row>
    <row r="39" spans="1:8" ht="26.25" customHeight="1" x14ac:dyDescent="0.25">
      <c r="A39" s="370"/>
      <c r="B39" s="32" t="s">
        <v>130</v>
      </c>
      <c r="C39" s="37"/>
      <c r="D39" s="37">
        <v>3</v>
      </c>
      <c r="E39" s="38">
        <v>2242</v>
      </c>
      <c r="F39" s="35">
        <f t="shared" si="1"/>
        <v>1.2184782608695652</v>
      </c>
      <c r="G39" s="26">
        <v>3</v>
      </c>
      <c r="H39" s="13">
        <f t="shared" si="0"/>
        <v>0</v>
      </c>
    </row>
    <row r="40" spans="1:8" ht="26.25" customHeight="1" x14ac:dyDescent="0.25">
      <c r="A40" s="360" t="s">
        <v>129</v>
      </c>
      <c r="B40" s="156" t="s">
        <v>128</v>
      </c>
      <c r="C40" s="155"/>
      <c r="D40" s="155">
        <v>0</v>
      </c>
      <c r="E40" s="164">
        <v>4714</v>
      </c>
      <c r="F40" s="163">
        <f t="shared" si="1"/>
        <v>2.5619565217391305</v>
      </c>
      <c r="G40" s="27">
        <v>1</v>
      </c>
      <c r="H40" s="162">
        <f t="shared" si="0"/>
        <v>1</v>
      </c>
    </row>
    <row r="41" spans="1:8" ht="27" customHeight="1" x14ac:dyDescent="0.25">
      <c r="A41" s="361"/>
      <c r="B41" s="295" t="s">
        <v>127</v>
      </c>
      <c r="C41" s="297"/>
      <c r="D41" s="297">
        <v>2</v>
      </c>
      <c r="E41" s="301">
        <v>1054</v>
      </c>
      <c r="F41" s="163">
        <f t="shared" si="1"/>
        <v>0.57282608695652171</v>
      </c>
      <c r="G41" s="27">
        <v>2</v>
      </c>
      <c r="H41" s="162">
        <f t="shared" si="0"/>
        <v>0</v>
      </c>
    </row>
    <row r="42" spans="1:8" s="39" customFormat="1" ht="99.6" customHeight="1" x14ac:dyDescent="0.25">
      <c r="A42" s="369" t="s">
        <v>126</v>
      </c>
      <c r="B42" s="32" t="s">
        <v>125</v>
      </c>
      <c r="C42" s="37"/>
      <c r="D42" s="37">
        <v>1</v>
      </c>
      <c r="E42" s="36">
        <v>2207</v>
      </c>
      <c r="F42" s="35">
        <f t="shared" si="1"/>
        <v>1.1994565217391304</v>
      </c>
      <c r="G42" s="26">
        <v>1</v>
      </c>
      <c r="H42" s="13">
        <f t="shared" si="0"/>
        <v>0</v>
      </c>
    </row>
    <row r="43" spans="1:8" s="39" customFormat="1" ht="33" customHeight="1" x14ac:dyDescent="0.25">
      <c r="A43" s="370"/>
      <c r="B43" s="32" t="s">
        <v>124</v>
      </c>
      <c r="C43" s="37"/>
      <c r="D43" s="37">
        <v>3</v>
      </c>
      <c r="E43" s="36">
        <v>3234</v>
      </c>
      <c r="F43" s="35">
        <f t="shared" si="1"/>
        <v>1.7576086956521739</v>
      </c>
      <c r="G43" s="26">
        <v>2</v>
      </c>
      <c r="H43" s="13">
        <f t="shared" si="0"/>
        <v>-1</v>
      </c>
    </row>
    <row r="44" spans="1:8" ht="35.450000000000003" customHeight="1" x14ac:dyDescent="0.25">
      <c r="A44" s="360" t="s">
        <v>123</v>
      </c>
      <c r="B44" s="156" t="s">
        <v>122</v>
      </c>
      <c r="C44" s="155"/>
      <c r="D44" s="155">
        <v>1</v>
      </c>
      <c r="E44" s="164">
        <v>2252</v>
      </c>
      <c r="F44" s="163">
        <f t="shared" si="1"/>
        <v>1.2239130434782608</v>
      </c>
      <c r="G44" s="27">
        <v>1</v>
      </c>
      <c r="H44" s="162">
        <f t="shared" si="0"/>
        <v>0</v>
      </c>
    </row>
    <row r="45" spans="1:8" ht="37.9" customHeight="1" x14ac:dyDescent="0.25">
      <c r="A45" s="361"/>
      <c r="B45" s="295" t="s">
        <v>121</v>
      </c>
      <c r="C45" s="297"/>
      <c r="D45" s="297">
        <v>2</v>
      </c>
      <c r="E45" s="302">
        <v>6921</v>
      </c>
      <c r="F45" s="163">
        <f t="shared" si="1"/>
        <v>3.7614130434782607</v>
      </c>
      <c r="G45" s="27">
        <v>4</v>
      </c>
      <c r="H45" s="162">
        <f t="shared" si="0"/>
        <v>2</v>
      </c>
    </row>
    <row r="46" spans="1:8" ht="18.75" customHeight="1" x14ac:dyDescent="0.25">
      <c r="A46" s="369" t="s">
        <v>120</v>
      </c>
      <c r="B46" s="32" t="s">
        <v>119</v>
      </c>
      <c r="C46" s="37"/>
      <c r="D46" s="37">
        <v>1</v>
      </c>
      <c r="E46" s="38">
        <v>3696</v>
      </c>
      <c r="F46" s="35">
        <f t="shared" si="1"/>
        <v>2.008695652173913</v>
      </c>
      <c r="G46" s="26">
        <v>1</v>
      </c>
      <c r="H46" s="13">
        <f t="shared" si="0"/>
        <v>0</v>
      </c>
    </row>
    <row r="47" spans="1:8" ht="18.75" customHeight="1" x14ac:dyDescent="0.25">
      <c r="A47" s="378"/>
      <c r="B47" s="32" t="s">
        <v>118</v>
      </c>
      <c r="C47" s="37"/>
      <c r="D47" s="37">
        <v>2</v>
      </c>
      <c r="E47" s="38">
        <v>3633</v>
      </c>
      <c r="F47" s="35">
        <f t="shared" si="1"/>
        <v>1.9744565217391303</v>
      </c>
      <c r="G47" s="26">
        <v>2</v>
      </c>
      <c r="H47" s="13">
        <f t="shared" si="0"/>
        <v>0</v>
      </c>
    </row>
    <row r="48" spans="1:8" ht="18.75" customHeight="1" x14ac:dyDescent="0.25">
      <c r="A48" s="370"/>
      <c r="B48" s="32" t="s">
        <v>117</v>
      </c>
      <c r="C48" s="37"/>
      <c r="D48" s="37">
        <v>2</v>
      </c>
      <c r="E48" s="38">
        <v>2609</v>
      </c>
      <c r="F48" s="35">
        <f t="shared" si="1"/>
        <v>1.4179347826086957</v>
      </c>
      <c r="G48" s="26">
        <v>2</v>
      </c>
      <c r="H48" s="13">
        <f t="shared" si="0"/>
        <v>0</v>
      </c>
    </row>
    <row r="49" spans="1:60" ht="18.75" customHeight="1" x14ac:dyDescent="0.25">
      <c r="A49" s="360" t="s">
        <v>116</v>
      </c>
      <c r="B49" s="156" t="s">
        <v>115</v>
      </c>
      <c r="C49" s="155"/>
      <c r="D49" s="155">
        <v>4</v>
      </c>
      <c r="E49" s="165">
        <v>425</v>
      </c>
      <c r="F49" s="163">
        <f t="shared" si="1"/>
        <v>0.23097826086956522</v>
      </c>
      <c r="G49" s="27">
        <v>1</v>
      </c>
      <c r="H49" s="162">
        <f t="shared" si="0"/>
        <v>-3</v>
      </c>
    </row>
    <row r="50" spans="1:60" s="161" customFormat="1" ht="18.75" customHeight="1" x14ac:dyDescent="0.25">
      <c r="A50" s="361"/>
      <c r="B50" s="295" t="s">
        <v>114</v>
      </c>
      <c r="C50" s="297"/>
      <c r="D50" s="297">
        <v>6</v>
      </c>
      <c r="E50" s="301">
        <v>9828</v>
      </c>
      <c r="F50" s="163">
        <f t="shared" si="1"/>
        <v>5.3413043478260871</v>
      </c>
      <c r="G50" s="27">
        <v>5</v>
      </c>
      <c r="H50" s="162">
        <f t="shared" si="0"/>
        <v>-1</v>
      </c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</row>
    <row r="51" spans="1:60" ht="20.45" customHeight="1" x14ac:dyDescent="0.25">
      <c r="A51" s="369" t="s">
        <v>113</v>
      </c>
      <c r="B51" s="160" t="s">
        <v>112</v>
      </c>
      <c r="C51" s="37"/>
      <c r="D51" s="37">
        <v>1</v>
      </c>
      <c r="E51" s="310">
        <v>2559</v>
      </c>
      <c r="F51" s="35">
        <f t="shared" si="1"/>
        <v>1.3907608695652174</v>
      </c>
      <c r="G51" s="26">
        <v>1</v>
      </c>
      <c r="H51" s="13">
        <f t="shared" si="0"/>
        <v>0</v>
      </c>
    </row>
    <row r="52" spans="1:60" ht="18.75" customHeight="1" x14ac:dyDescent="0.25">
      <c r="A52" s="378"/>
      <c r="B52" s="32" t="s">
        <v>111</v>
      </c>
      <c r="C52" s="37"/>
      <c r="D52" s="37">
        <v>2</v>
      </c>
      <c r="E52" s="310">
        <v>6140</v>
      </c>
      <c r="F52" s="35">
        <f t="shared" si="1"/>
        <v>3.3369565217391304</v>
      </c>
      <c r="G52" s="26">
        <v>3</v>
      </c>
      <c r="H52" s="13">
        <f t="shared" si="0"/>
        <v>1</v>
      </c>
    </row>
    <row r="53" spans="1:60" ht="18.75" customHeight="1" x14ac:dyDescent="0.25">
      <c r="A53" s="370"/>
      <c r="B53" s="32" t="s">
        <v>110</v>
      </c>
      <c r="C53" s="37"/>
      <c r="D53" s="37">
        <v>4</v>
      </c>
      <c r="E53" s="310">
        <v>3987</v>
      </c>
      <c r="F53" s="35">
        <f t="shared" si="1"/>
        <v>2.1668478260869564</v>
      </c>
      <c r="G53" s="26">
        <v>2</v>
      </c>
      <c r="H53" s="13">
        <f t="shared" si="0"/>
        <v>-2</v>
      </c>
    </row>
    <row r="54" spans="1:60" s="158" customFormat="1" ht="25.9" customHeight="1" x14ac:dyDescent="0.25">
      <c r="A54" s="362" t="s">
        <v>109</v>
      </c>
      <c r="B54" s="300" t="s">
        <v>108</v>
      </c>
      <c r="C54" s="297"/>
      <c r="D54" s="297">
        <v>1</v>
      </c>
      <c r="E54" s="302">
        <v>2950</v>
      </c>
      <c r="F54" s="163">
        <f t="shared" si="1"/>
        <v>1.6032608695652173</v>
      </c>
      <c r="G54" s="27">
        <v>1</v>
      </c>
      <c r="H54" s="162">
        <f t="shared" si="0"/>
        <v>0</v>
      </c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</row>
    <row r="55" spans="1:60" s="158" customFormat="1" ht="22.9" customHeight="1" x14ac:dyDescent="0.25">
      <c r="A55" s="364"/>
      <c r="B55" s="157" t="s">
        <v>107</v>
      </c>
      <c r="C55" s="155"/>
      <c r="D55" s="155">
        <v>5</v>
      </c>
      <c r="E55" s="165">
        <v>2057</v>
      </c>
      <c r="F55" s="163">
        <f t="shared" si="1"/>
        <v>1.1179347826086956</v>
      </c>
      <c r="G55" s="27">
        <v>2</v>
      </c>
      <c r="H55" s="162">
        <f t="shared" si="0"/>
        <v>-3</v>
      </c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</row>
    <row r="56" spans="1:60" s="18" customFormat="1" ht="18.75" customHeight="1" x14ac:dyDescent="0.25">
      <c r="A56" s="369" t="s">
        <v>106</v>
      </c>
      <c r="B56" s="160" t="s">
        <v>105</v>
      </c>
      <c r="C56" s="37"/>
      <c r="D56" s="37">
        <v>1</v>
      </c>
      <c r="E56" s="36">
        <v>593</v>
      </c>
      <c r="F56" s="35">
        <f t="shared" si="1"/>
        <v>0.32228260869565217</v>
      </c>
      <c r="G56" s="26">
        <v>1</v>
      </c>
      <c r="H56" s="13">
        <f t="shared" si="0"/>
        <v>0</v>
      </c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</row>
    <row r="57" spans="1:60" ht="18.75" customHeight="1" x14ac:dyDescent="0.25">
      <c r="A57" s="370"/>
      <c r="B57" s="32" t="s">
        <v>104</v>
      </c>
      <c r="C57" s="37"/>
      <c r="D57" s="37">
        <v>4</v>
      </c>
      <c r="E57" s="36">
        <v>282</v>
      </c>
      <c r="F57" s="35">
        <f t="shared" si="1"/>
        <v>0.15326086956521739</v>
      </c>
      <c r="G57" s="26">
        <v>1</v>
      </c>
      <c r="H57" s="13">
        <f t="shared" si="0"/>
        <v>-3</v>
      </c>
    </row>
    <row r="58" spans="1:60" ht="21.75" customHeight="1" x14ac:dyDescent="0.25">
      <c r="A58" s="362" t="s">
        <v>3</v>
      </c>
      <c r="B58" s="295" t="s">
        <v>103</v>
      </c>
      <c r="C58" s="296"/>
      <c r="D58" s="296">
        <v>1</v>
      </c>
      <c r="E58" s="303"/>
      <c r="F58" s="163">
        <f t="shared" si="1"/>
        <v>0</v>
      </c>
      <c r="G58" s="27">
        <v>1</v>
      </c>
      <c r="H58" s="162">
        <f t="shared" si="0"/>
        <v>0</v>
      </c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</row>
    <row r="59" spans="1:60" ht="19.5" customHeight="1" x14ac:dyDescent="0.25">
      <c r="A59" s="364"/>
      <c r="B59" s="285" t="s">
        <v>102</v>
      </c>
      <c r="C59" s="304"/>
      <c r="D59" s="304">
        <v>1</v>
      </c>
      <c r="E59" s="305"/>
      <c r="F59" s="163">
        <f t="shared" si="1"/>
        <v>0</v>
      </c>
      <c r="G59" s="27">
        <v>3</v>
      </c>
      <c r="H59" s="162">
        <f t="shared" si="0"/>
        <v>2</v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</row>
    <row r="60" spans="1:60" s="20" customFormat="1" ht="29.45" customHeight="1" x14ac:dyDescent="0.25">
      <c r="A60" s="154" t="s">
        <v>100</v>
      </c>
      <c r="B60" s="153"/>
      <c r="C60" s="144">
        <v>101</v>
      </c>
      <c r="D60" s="144">
        <f>SUM(D4:D59)</f>
        <v>108</v>
      </c>
      <c r="E60" s="152"/>
      <c r="F60" s="144"/>
      <c r="G60" s="151">
        <f>SUM(G4:G59)</f>
        <v>97</v>
      </c>
      <c r="H60" s="194">
        <f t="shared" si="0"/>
        <v>-11</v>
      </c>
      <c r="I60" s="150"/>
      <c r="J60" s="150"/>
      <c r="K60" s="150"/>
      <c r="L60" s="150"/>
      <c r="M60" s="150"/>
      <c r="N60" s="150"/>
      <c r="O60" s="150"/>
      <c r="P60" s="150"/>
      <c r="Q60" s="150"/>
      <c r="R60" s="150"/>
      <c r="S60" s="150"/>
      <c r="T60" s="150"/>
      <c r="U60" s="150"/>
      <c r="V60" s="150"/>
      <c r="W60" s="150"/>
      <c r="X60" s="150"/>
      <c r="Y60" s="150"/>
      <c r="Z60" s="150"/>
      <c r="AA60" s="150"/>
      <c r="AB60" s="150"/>
      <c r="AC60" s="150"/>
      <c r="AD60" s="150"/>
      <c r="AE60" s="150"/>
      <c r="AF60" s="150"/>
      <c r="AG60" s="150"/>
      <c r="AH60" s="150"/>
      <c r="AI60" s="150"/>
      <c r="AJ60" s="150"/>
      <c r="AK60" s="150"/>
      <c r="AL60" s="150"/>
      <c r="AM60" s="150"/>
      <c r="AN60" s="150"/>
      <c r="AO60" s="150"/>
      <c r="AP60" s="150"/>
      <c r="AQ60" s="150"/>
      <c r="AR60" s="150"/>
      <c r="AS60" s="150"/>
      <c r="AT60" s="150"/>
      <c r="AU60" s="150"/>
      <c r="AV60" s="150"/>
      <c r="AW60" s="150"/>
      <c r="AX60" s="150"/>
      <c r="AY60" s="150"/>
      <c r="AZ60" s="150"/>
      <c r="BA60" s="150"/>
      <c r="BB60" s="150"/>
      <c r="BC60" s="150"/>
      <c r="BD60" s="150"/>
      <c r="BE60" s="150"/>
      <c r="BF60" s="150"/>
      <c r="BG60" s="150"/>
      <c r="BH60" s="150"/>
    </row>
    <row r="61" spans="1:60" ht="18.75" customHeight="1" x14ac:dyDescent="0.25">
      <c r="A61" s="149"/>
      <c r="B61" s="19"/>
      <c r="C61" s="148"/>
      <c r="D61" s="148"/>
      <c r="E61" s="1"/>
      <c r="F61" s="148"/>
    </row>
  </sheetData>
  <mergeCells count="26">
    <mergeCell ref="A58:A59"/>
    <mergeCell ref="A56:A57"/>
    <mergeCell ref="A36:A37"/>
    <mergeCell ref="A38:A39"/>
    <mergeCell ref="A40:A41"/>
    <mergeCell ref="A42:A43"/>
    <mergeCell ref="A54:A55"/>
    <mergeCell ref="A44:A45"/>
    <mergeCell ref="A46:A48"/>
    <mergeCell ref="A49:A50"/>
    <mergeCell ref="A51:A53"/>
    <mergeCell ref="A32:A33"/>
    <mergeCell ref="A34:A35"/>
    <mergeCell ref="A18:A19"/>
    <mergeCell ref="A22:A23"/>
    <mergeCell ref="A24:A25"/>
    <mergeCell ref="A20:A21"/>
    <mergeCell ref="A26:A27"/>
    <mergeCell ref="A28:A31"/>
    <mergeCell ref="A1:F1"/>
    <mergeCell ref="A6:A7"/>
    <mergeCell ref="A8:A9"/>
    <mergeCell ref="A10:A11"/>
    <mergeCell ref="A16:A17"/>
    <mergeCell ref="A14:A15"/>
    <mergeCell ref="A12:A1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BX41"/>
  <sheetViews>
    <sheetView workbookViewId="0">
      <selection activeCell="J13" sqref="J13"/>
    </sheetView>
  </sheetViews>
  <sheetFormatPr baseColWidth="10" defaultColWidth="24.5703125" defaultRowHeight="15.75" x14ac:dyDescent="0.25"/>
  <cols>
    <col min="1" max="1" width="32" style="237" customWidth="1"/>
    <col min="2" max="2" width="37.5703125" style="237" customWidth="1"/>
    <col min="3" max="3" width="13.5703125" style="237" customWidth="1"/>
    <col min="4" max="4" width="19.7109375" style="97" customWidth="1"/>
    <col min="5" max="5" width="17.28515625" style="237" customWidth="1"/>
    <col min="6" max="6" width="23.5703125" style="237" customWidth="1"/>
    <col min="7" max="7" width="17.28515625" style="235" customWidth="1"/>
    <col min="8" max="8" width="19.28515625" style="236" customWidth="1"/>
    <col min="9" max="9" width="17.7109375" style="236" customWidth="1"/>
    <col min="10" max="76" width="24.5703125" style="236"/>
    <col min="77" max="16384" width="24.5703125" style="237"/>
  </cols>
  <sheetData>
    <row r="1" spans="1:76" x14ac:dyDescent="0.25">
      <c r="A1" s="381" t="s">
        <v>207</v>
      </c>
      <c r="B1" s="381"/>
      <c r="C1" s="381"/>
      <c r="D1" s="381"/>
      <c r="E1" s="381"/>
      <c r="F1" s="381"/>
      <c r="G1" s="315"/>
      <c r="H1" s="316"/>
    </row>
    <row r="2" spans="1:76" x14ac:dyDescent="0.25">
      <c r="A2" s="317" t="s">
        <v>206</v>
      </c>
      <c r="B2" s="318"/>
      <c r="C2" s="318"/>
      <c r="D2" s="319"/>
      <c r="E2" s="318"/>
      <c r="F2" s="318"/>
      <c r="G2" s="315"/>
      <c r="H2" s="316"/>
    </row>
    <row r="3" spans="1:76" ht="47.25" x14ac:dyDescent="0.25">
      <c r="A3" s="23" t="s">
        <v>98</v>
      </c>
      <c r="B3" s="22" t="s">
        <v>97</v>
      </c>
      <c r="C3" s="22" t="s">
        <v>96</v>
      </c>
      <c r="D3" s="22" t="s">
        <v>95</v>
      </c>
      <c r="E3" s="22" t="s">
        <v>94</v>
      </c>
      <c r="F3" s="22" t="s">
        <v>93</v>
      </c>
      <c r="G3" s="22" t="s">
        <v>92</v>
      </c>
      <c r="H3" s="21" t="s">
        <v>91</v>
      </c>
    </row>
    <row r="4" spans="1:76" x14ac:dyDescent="0.25">
      <c r="A4" s="382"/>
      <c r="B4" s="281" t="s">
        <v>205</v>
      </c>
      <c r="C4" s="46"/>
      <c r="D4" s="29">
        <v>1</v>
      </c>
      <c r="E4" s="48"/>
      <c r="F4" s="45"/>
      <c r="G4" s="26">
        <v>1</v>
      </c>
      <c r="H4" s="16">
        <f t="shared" ref="H4:H13" si="0">G4-D4</f>
        <v>0</v>
      </c>
    </row>
    <row r="5" spans="1:76" x14ac:dyDescent="0.25">
      <c r="A5" s="383"/>
      <c r="B5" s="281" t="s">
        <v>173</v>
      </c>
      <c r="C5" s="46"/>
      <c r="D5" s="29">
        <v>3</v>
      </c>
      <c r="E5" s="48"/>
      <c r="F5" s="45"/>
      <c r="G5" s="27">
        <v>3</v>
      </c>
      <c r="H5" s="16">
        <f t="shared" si="0"/>
        <v>0</v>
      </c>
    </row>
    <row r="6" spans="1:76" x14ac:dyDescent="0.25">
      <c r="A6" s="362" t="s">
        <v>172</v>
      </c>
      <c r="B6" s="323" t="s">
        <v>204</v>
      </c>
      <c r="C6" s="324"/>
      <c r="D6" s="311">
        <v>1</v>
      </c>
      <c r="E6" s="325"/>
      <c r="F6" s="326"/>
      <c r="G6" s="26">
        <v>1</v>
      </c>
      <c r="H6" s="162">
        <f t="shared" si="0"/>
        <v>0</v>
      </c>
    </row>
    <row r="7" spans="1:76" x14ac:dyDescent="0.25">
      <c r="A7" s="364"/>
      <c r="B7" s="327" t="s">
        <v>203</v>
      </c>
      <c r="C7" s="321"/>
      <c r="D7" s="304">
        <v>2</v>
      </c>
      <c r="E7" s="322"/>
      <c r="F7" s="326"/>
      <c r="G7" s="27">
        <v>1</v>
      </c>
      <c r="H7" s="162">
        <f t="shared" si="0"/>
        <v>-1</v>
      </c>
    </row>
    <row r="8" spans="1:76" s="238" customFormat="1" x14ac:dyDescent="0.25">
      <c r="A8" s="357" t="s">
        <v>169</v>
      </c>
      <c r="B8" s="47" t="s">
        <v>177</v>
      </c>
      <c r="C8" s="46"/>
      <c r="D8" s="29">
        <v>1</v>
      </c>
      <c r="E8" s="48"/>
      <c r="F8" s="45"/>
      <c r="G8" s="101">
        <v>1</v>
      </c>
      <c r="H8" s="16">
        <f t="shared" si="0"/>
        <v>0</v>
      </c>
      <c r="I8" s="236"/>
      <c r="J8" s="236"/>
      <c r="K8" s="236"/>
      <c r="L8" s="236"/>
      <c r="M8" s="236"/>
      <c r="N8" s="236"/>
      <c r="O8" s="236"/>
      <c r="P8" s="236"/>
      <c r="Q8" s="236"/>
      <c r="R8" s="236"/>
      <c r="S8" s="236"/>
      <c r="T8" s="236"/>
      <c r="U8" s="236"/>
      <c r="V8" s="236"/>
      <c r="W8" s="236"/>
      <c r="X8" s="236"/>
      <c r="Y8" s="236"/>
      <c r="Z8" s="236"/>
      <c r="AA8" s="236"/>
      <c r="AB8" s="236"/>
      <c r="AC8" s="236"/>
      <c r="AD8" s="236"/>
      <c r="AE8" s="236"/>
      <c r="AF8" s="236"/>
      <c r="AG8" s="236"/>
      <c r="AH8" s="236"/>
      <c r="AI8" s="236"/>
      <c r="AJ8" s="236"/>
      <c r="AK8" s="236"/>
      <c r="AL8" s="236"/>
      <c r="AM8" s="236"/>
      <c r="AN8" s="236"/>
      <c r="AO8" s="236"/>
      <c r="AP8" s="236"/>
      <c r="AQ8" s="236"/>
      <c r="AR8" s="236"/>
      <c r="AS8" s="236"/>
      <c r="AT8" s="236"/>
      <c r="AU8" s="236"/>
      <c r="AV8" s="236"/>
      <c r="AW8" s="236"/>
      <c r="AX8" s="236"/>
      <c r="AY8" s="236"/>
      <c r="AZ8" s="236"/>
      <c r="BA8" s="236"/>
      <c r="BB8" s="236"/>
      <c r="BC8" s="236"/>
      <c r="BD8" s="236"/>
      <c r="BE8" s="236"/>
      <c r="BF8" s="236"/>
      <c r="BG8" s="236"/>
      <c r="BH8" s="236"/>
      <c r="BI8" s="236"/>
      <c r="BJ8" s="236"/>
      <c r="BK8" s="236"/>
      <c r="BL8" s="236"/>
      <c r="BM8" s="236"/>
      <c r="BN8" s="236"/>
      <c r="BO8" s="236"/>
      <c r="BP8" s="236"/>
      <c r="BQ8" s="236"/>
      <c r="BR8" s="236"/>
      <c r="BS8" s="236"/>
      <c r="BT8" s="236"/>
      <c r="BU8" s="236"/>
      <c r="BV8" s="236"/>
      <c r="BW8" s="236"/>
      <c r="BX8" s="236"/>
    </row>
    <row r="9" spans="1:76" s="238" customFormat="1" x14ac:dyDescent="0.25">
      <c r="A9" s="359"/>
      <c r="B9" s="47" t="s">
        <v>168</v>
      </c>
      <c r="C9" s="46"/>
      <c r="D9" s="29">
        <v>2</v>
      </c>
      <c r="E9" s="48"/>
      <c r="F9" s="45"/>
      <c r="G9" s="27">
        <v>1</v>
      </c>
      <c r="H9" s="16">
        <f t="shared" si="0"/>
        <v>-1</v>
      </c>
      <c r="I9" s="236"/>
      <c r="J9" s="236"/>
      <c r="K9" s="236"/>
      <c r="L9" s="236"/>
      <c r="M9" s="236"/>
      <c r="N9" s="236"/>
      <c r="O9" s="236"/>
      <c r="P9" s="236"/>
      <c r="Q9" s="236"/>
      <c r="R9" s="236"/>
      <c r="S9" s="236"/>
      <c r="T9" s="236"/>
      <c r="U9" s="236"/>
      <c r="V9" s="236"/>
      <c r="W9" s="236"/>
      <c r="X9" s="236"/>
      <c r="Y9" s="236"/>
      <c r="Z9" s="236"/>
      <c r="AA9" s="236"/>
      <c r="AB9" s="236"/>
      <c r="AC9" s="236"/>
      <c r="AD9" s="236"/>
      <c r="AE9" s="236"/>
      <c r="AF9" s="236"/>
      <c r="AG9" s="236"/>
      <c r="AH9" s="236"/>
      <c r="AI9" s="236"/>
      <c r="AJ9" s="236"/>
      <c r="AK9" s="236"/>
      <c r="AL9" s="236"/>
      <c r="AM9" s="236"/>
      <c r="AN9" s="236"/>
      <c r="AO9" s="236"/>
      <c r="AP9" s="236"/>
      <c r="AQ9" s="236"/>
      <c r="AR9" s="236"/>
      <c r="AS9" s="236"/>
      <c r="AT9" s="236"/>
      <c r="AU9" s="236"/>
      <c r="AV9" s="236"/>
      <c r="AW9" s="236"/>
      <c r="AX9" s="236"/>
      <c r="AY9" s="236"/>
      <c r="AZ9" s="236"/>
      <c r="BA9" s="236"/>
      <c r="BB9" s="236"/>
      <c r="BC9" s="236"/>
      <c r="BD9" s="236"/>
      <c r="BE9" s="236"/>
      <c r="BF9" s="236"/>
      <c r="BG9" s="236"/>
      <c r="BH9" s="236"/>
      <c r="BI9" s="236"/>
      <c r="BJ9" s="236"/>
      <c r="BK9" s="236"/>
      <c r="BL9" s="236"/>
      <c r="BM9" s="236"/>
      <c r="BN9" s="236"/>
      <c r="BO9" s="236"/>
      <c r="BP9" s="236"/>
      <c r="BQ9" s="236"/>
      <c r="BR9" s="236"/>
      <c r="BS9" s="236"/>
      <c r="BT9" s="236"/>
      <c r="BU9" s="236"/>
      <c r="BV9" s="236"/>
      <c r="BW9" s="236"/>
      <c r="BX9" s="236"/>
    </row>
    <row r="10" spans="1:76" s="238" customFormat="1" ht="31.5" x14ac:dyDescent="0.25">
      <c r="A10" s="362" t="s">
        <v>202</v>
      </c>
      <c r="B10" s="323" t="s">
        <v>201</v>
      </c>
      <c r="C10" s="324"/>
      <c r="D10" s="311">
        <v>1</v>
      </c>
      <c r="E10" s="325"/>
      <c r="F10" s="326"/>
      <c r="G10" s="49">
        <v>1</v>
      </c>
      <c r="H10" s="162">
        <f t="shared" si="0"/>
        <v>0</v>
      </c>
      <c r="I10" s="236"/>
      <c r="J10" s="236"/>
      <c r="K10" s="236"/>
      <c r="L10" s="236"/>
      <c r="M10" s="236"/>
      <c r="N10" s="236"/>
      <c r="O10" s="236"/>
      <c r="P10" s="236"/>
      <c r="Q10" s="236"/>
      <c r="R10" s="236"/>
      <c r="S10" s="236"/>
      <c r="T10" s="236"/>
      <c r="U10" s="236"/>
      <c r="V10" s="236"/>
      <c r="W10" s="236"/>
      <c r="X10" s="236"/>
      <c r="Y10" s="236"/>
      <c r="Z10" s="236"/>
      <c r="AA10" s="236"/>
      <c r="AB10" s="236"/>
      <c r="AC10" s="236"/>
      <c r="AD10" s="236"/>
      <c r="AE10" s="236"/>
      <c r="AF10" s="236"/>
      <c r="AG10" s="236"/>
      <c r="AH10" s="236"/>
      <c r="AI10" s="236"/>
      <c r="AJ10" s="236"/>
      <c r="AK10" s="236"/>
      <c r="AL10" s="236"/>
      <c r="AM10" s="236"/>
      <c r="AN10" s="236"/>
      <c r="AO10" s="236"/>
      <c r="AP10" s="236"/>
      <c r="AQ10" s="236"/>
      <c r="AR10" s="236"/>
      <c r="AS10" s="236"/>
      <c r="AT10" s="236"/>
      <c r="AU10" s="236"/>
      <c r="AV10" s="236"/>
      <c r="AW10" s="236"/>
      <c r="AX10" s="236"/>
      <c r="AY10" s="236"/>
      <c r="AZ10" s="236"/>
      <c r="BA10" s="236"/>
      <c r="BB10" s="236"/>
      <c r="BC10" s="236"/>
      <c r="BD10" s="236"/>
      <c r="BE10" s="236"/>
      <c r="BF10" s="236"/>
      <c r="BG10" s="236"/>
      <c r="BH10" s="236"/>
      <c r="BI10" s="236"/>
      <c r="BJ10" s="236"/>
      <c r="BK10" s="236"/>
      <c r="BL10" s="236"/>
      <c r="BM10" s="236"/>
      <c r="BN10" s="236"/>
      <c r="BO10" s="236"/>
      <c r="BP10" s="236"/>
      <c r="BQ10" s="236"/>
      <c r="BR10" s="236"/>
      <c r="BS10" s="236"/>
      <c r="BT10" s="236"/>
      <c r="BU10" s="236"/>
      <c r="BV10" s="236"/>
      <c r="BW10" s="236"/>
      <c r="BX10" s="236"/>
    </row>
    <row r="11" spans="1:76" s="238" customFormat="1" ht="31.5" x14ac:dyDescent="0.25">
      <c r="A11" s="364"/>
      <c r="B11" s="327" t="s">
        <v>200</v>
      </c>
      <c r="C11" s="321"/>
      <c r="D11" s="304">
        <v>3</v>
      </c>
      <c r="E11" s="322"/>
      <c r="F11" s="326"/>
      <c r="G11" s="27">
        <v>1</v>
      </c>
      <c r="H11" s="162">
        <f t="shared" si="0"/>
        <v>-2</v>
      </c>
      <c r="I11" s="236"/>
      <c r="J11" s="236"/>
      <c r="K11" s="236"/>
      <c r="L11" s="236"/>
      <c r="M11" s="236"/>
      <c r="N11" s="236"/>
      <c r="O11" s="236"/>
      <c r="P11" s="236"/>
      <c r="Q11" s="236"/>
      <c r="R11" s="236"/>
      <c r="S11" s="236"/>
      <c r="T11" s="236"/>
      <c r="U11" s="236"/>
      <c r="V11" s="236"/>
      <c r="W11" s="236"/>
      <c r="X11" s="236"/>
      <c r="Y11" s="236"/>
      <c r="Z11" s="236"/>
      <c r="AA11" s="236"/>
      <c r="AB11" s="236"/>
      <c r="AC11" s="236"/>
      <c r="AD11" s="236"/>
      <c r="AE11" s="236"/>
      <c r="AF11" s="236"/>
      <c r="AG11" s="236"/>
      <c r="AH11" s="236"/>
      <c r="AI11" s="236"/>
      <c r="AJ11" s="236"/>
      <c r="AK11" s="236"/>
      <c r="AL11" s="236"/>
      <c r="AM11" s="236"/>
      <c r="AN11" s="236"/>
      <c r="AO11" s="236"/>
      <c r="AP11" s="236"/>
      <c r="AQ11" s="236"/>
      <c r="AR11" s="236"/>
      <c r="AS11" s="236"/>
      <c r="AT11" s="236"/>
      <c r="AU11" s="236"/>
      <c r="AV11" s="236"/>
      <c r="AW11" s="236"/>
      <c r="AX11" s="236"/>
      <c r="AY11" s="236"/>
      <c r="AZ11" s="236"/>
      <c r="BA11" s="236"/>
      <c r="BB11" s="236"/>
      <c r="BC11" s="236"/>
      <c r="BD11" s="236"/>
      <c r="BE11" s="236"/>
      <c r="BF11" s="236"/>
      <c r="BG11" s="236"/>
      <c r="BH11" s="236"/>
      <c r="BI11" s="236"/>
      <c r="BJ11" s="236"/>
      <c r="BK11" s="236"/>
      <c r="BL11" s="236"/>
      <c r="BM11" s="236"/>
      <c r="BN11" s="236"/>
      <c r="BO11" s="236"/>
      <c r="BP11" s="236"/>
      <c r="BQ11" s="236"/>
      <c r="BR11" s="236"/>
      <c r="BS11" s="236"/>
      <c r="BT11" s="236"/>
      <c r="BU11" s="236"/>
      <c r="BV11" s="236"/>
      <c r="BW11" s="236"/>
      <c r="BX11" s="236"/>
    </row>
    <row r="12" spans="1:76" x14ac:dyDescent="0.25">
      <c r="A12" s="357" t="s">
        <v>162</v>
      </c>
      <c r="B12" s="331" t="s">
        <v>196</v>
      </c>
      <c r="C12" s="46"/>
      <c r="D12" s="29">
        <v>1</v>
      </c>
      <c r="E12" s="48"/>
      <c r="F12" s="45"/>
      <c r="G12" s="27">
        <v>1</v>
      </c>
      <c r="H12" s="16">
        <f t="shared" si="0"/>
        <v>0</v>
      </c>
    </row>
    <row r="13" spans="1:76" ht="31.5" x14ac:dyDescent="0.25">
      <c r="A13" s="359"/>
      <c r="B13" s="331" t="s">
        <v>553</v>
      </c>
      <c r="C13" s="46"/>
      <c r="D13" s="29">
        <v>1</v>
      </c>
      <c r="E13" s="48"/>
      <c r="F13" s="45"/>
      <c r="G13" s="27">
        <v>0</v>
      </c>
      <c r="H13" s="16">
        <f t="shared" si="0"/>
        <v>-1</v>
      </c>
    </row>
    <row r="14" spans="1:76" x14ac:dyDescent="0.25">
      <c r="A14" s="360" t="s">
        <v>199</v>
      </c>
      <c r="B14" s="327" t="s">
        <v>177</v>
      </c>
      <c r="C14" s="321"/>
      <c r="D14" s="304">
        <v>1</v>
      </c>
      <c r="E14" s="328"/>
      <c r="F14" s="326"/>
      <c r="G14" s="27">
        <v>1</v>
      </c>
      <c r="H14" s="162">
        <f>G14-D14</f>
        <v>0</v>
      </c>
    </row>
    <row r="15" spans="1:76" x14ac:dyDescent="0.25">
      <c r="A15" s="379"/>
      <c r="B15" s="323" t="s">
        <v>198</v>
      </c>
      <c r="C15" s="324"/>
      <c r="D15" s="311">
        <v>1</v>
      </c>
      <c r="E15" s="325"/>
      <c r="F15" s="326"/>
      <c r="G15" s="26">
        <v>1</v>
      </c>
      <c r="H15" s="162">
        <f>G15-D15</f>
        <v>0</v>
      </c>
    </row>
    <row r="16" spans="1:76" x14ac:dyDescent="0.25">
      <c r="A16" s="380"/>
      <c r="B16" s="323" t="s">
        <v>197</v>
      </c>
      <c r="C16" s="324"/>
      <c r="D16" s="311">
        <v>2</v>
      </c>
      <c r="E16" s="325"/>
      <c r="F16" s="326"/>
      <c r="G16" s="26"/>
      <c r="H16" s="162"/>
    </row>
    <row r="17" spans="1:9" s="236" customFormat="1" x14ac:dyDescent="0.25">
      <c r="A17" s="357" t="s">
        <v>156</v>
      </c>
      <c r="B17" s="331" t="s">
        <v>196</v>
      </c>
      <c r="C17" s="46"/>
      <c r="D17" s="29">
        <v>1</v>
      </c>
      <c r="E17" s="309">
        <v>2915</v>
      </c>
      <c r="F17" s="44">
        <f>E17/1840</f>
        <v>1.5842391304347827</v>
      </c>
      <c r="G17" s="101">
        <v>1</v>
      </c>
      <c r="H17" s="16">
        <f t="shared" ref="H17:H41" si="1">G17-D17</f>
        <v>0</v>
      </c>
    </row>
    <row r="18" spans="1:9" s="236" customFormat="1" x14ac:dyDescent="0.25">
      <c r="A18" s="359"/>
      <c r="B18" s="47" t="s">
        <v>195</v>
      </c>
      <c r="C18" s="46"/>
      <c r="D18" s="29">
        <v>2</v>
      </c>
      <c r="E18" s="37">
        <v>4352</v>
      </c>
      <c r="F18" s="44">
        <f>E18/1840</f>
        <v>2.3652173913043479</v>
      </c>
      <c r="G18" s="27">
        <v>2</v>
      </c>
      <c r="H18" s="16">
        <f t="shared" si="1"/>
        <v>0</v>
      </c>
    </row>
    <row r="19" spans="1:9" ht="17.45" customHeight="1" x14ac:dyDescent="0.25">
      <c r="A19" s="360" t="s">
        <v>151</v>
      </c>
      <c r="B19" s="327" t="s">
        <v>177</v>
      </c>
      <c r="C19" s="321"/>
      <c r="D19" s="304">
        <v>1</v>
      </c>
      <c r="E19" s="322">
        <v>5588</v>
      </c>
      <c r="F19" s="326">
        <f>'[1]ACCD AGENCE PRINCIPALE'!$E19/1840</f>
        <v>3.0369565217391306</v>
      </c>
      <c r="G19" s="27">
        <v>1</v>
      </c>
      <c r="H19" s="162">
        <f t="shared" si="1"/>
        <v>0</v>
      </c>
      <c r="I19" s="239"/>
    </row>
    <row r="20" spans="1:9" ht="31.5" x14ac:dyDescent="0.25">
      <c r="A20" s="379"/>
      <c r="B20" s="323" t="s">
        <v>194</v>
      </c>
      <c r="C20" s="324"/>
      <c r="D20" s="311">
        <v>4</v>
      </c>
      <c r="E20" s="325">
        <v>5780</v>
      </c>
      <c r="F20" s="326">
        <f>'[1]ACCD AGENCE PRINCIPALE'!$E20/1840</f>
        <v>3.1413043478260869</v>
      </c>
      <c r="G20" s="26">
        <v>3</v>
      </c>
      <c r="H20" s="162">
        <f t="shared" si="1"/>
        <v>-1</v>
      </c>
      <c r="I20" s="239"/>
    </row>
    <row r="21" spans="1:9" x14ac:dyDescent="0.25">
      <c r="A21" s="379"/>
      <c r="B21" s="327" t="s">
        <v>193</v>
      </c>
      <c r="C21" s="321"/>
      <c r="D21" s="304">
        <v>1</v>
      </c>
      <c r="E21" s="322">
        <v>8680</v>
      </c>
      <c r="F21" s="326">
        <f>'[1]ACCD AGENCE PRINCIPALE'!$E21/1840</f>
        <v>4.7173913043478262</v>
      </c>
      <c r="G21" s="27">
        <v>5</v>
      </c>
      <c r="H21" s="162">
        <f t="shared" si="1"/>
        <v>4</v>
      </c>
      <c r="I21" s="240"/>
    </row>
    <row r="22" spans="1:9" ht="20.45" customHeight="1" x14ac:dyDescent="0.25">
      <c r="A22" s="379"/>
      <c r="B22" s="323" t="s">
        <v>192</v>
      </c>
      <c r="C22" s="324"/>
      <c r="D22" s="311">
        <v>1</v>
      </c>
      <c r="E22" s="325">
        <v>7191</v>
      </c>
      <c r="F22" s="326">
        <f>'[1]ACCD AGENCE PRINCIPALE'!$E22/1840</f>
        <v>3.9081521739130434</v>
      </c>
      <c r="G22" s="26">
        <v>4</v>
      </c>
      <c r="H22" s="162">
        <f t="shared" si="1"/>
        <v>3</v>
      </c>
      <c r="I22" s="239"/>
    </row>
    <row r="23" spans="1:9" ht="31.5" x14ac:dyDescent="0.25">
      <c r="A23" s="361"/>
      <c r="B23" s="327" t="s">
        <v>191</v>
      </c>
      <c r="C23" s="321"/>
      <c r="D23" s="304">
        <v>2</v>
      </c>
      <c r="E23" s="322">
        <v>5015</v>
      </c>
      <c r="F23" s="326">
        <f>'[1]ACCD AGENCE PRINCIPALE'!$E23/1840</f>
        <v>2.7255434782608696</v>
      </c>
      <c r="G23" s="27">
        <v>3</v>
      </c>
      <c r="H23" s="162">
        <f t="shared" si="1"/>
        <v>1</v>
      </c>
      <c r="I23" s="239"/>
    </row>
    <row r="24" spans="1:9" ht="30" customHeight="1" x14ac:dyDescent="0.25">
      <c r="A24" s="357" t="s">
        <v>190</v>
      </c>
      <c r="B24" s="47" t="s">
        <v>177</v>
      </c>
      <c r="C24" s="46"/>
      <c r="D24" s="29">
        <v>1</v>
      </c>
      <c r="E24" s="48">
        <v>2226</v>
      </c>
      <c r="F24" s="45">
        <f>'[1]ACCD AGENCE PRINCIPALE'!$E24/1840</f>
        <v>1.2097826086956522</v>
      </c>
      <c r="G24" s="27">
        <v>1</v>
      </c>
      <c r="H24" s="16">
        <f t="shared" si="1"/>
        <v>0</v>
      </c>
      <c r="I24" s="239"/>
    </row>
    <row r="25" spans="1:9" x14ac:dyDescent="0.25">
      <c r="A25" s="359"/>
      <c r="B25" s="47" t="s">
        <v>189</v>
      </c>
      <c r="C25" s="46"/>
      <c r="D25" s="29">
        <v>4</v>
      </c>
      <c r="E25" s="48">
        <v>8209</v>
      </c>
      <c r="F25" s="45">
        <f>'[1]ACCD AGENCE PRINCIPALE'!$E25/1840</f>
        <v>4.4614130434782613</v>
      </c>
      <c r="G25" s="27">
        <v>4</v>
      </c>
      <c r="H25" s="16">
        <f t="shared" si="1"/>
        <v>0</v>
      </c>
      <c r="I25" s="239"/>
    </row>
    <row r="26" spans="1:9" x14ac:dyDescent="0.25">
      <c r="A26" s="362" t="s">
        <v>188</v>
      </c>
      <c r="B26" s="323" t="s">
        <v>177</v>
      </c>
      <c r="C26" s="324"/>
      <c r="D26" s="311">
        <v>1</v>
      </c>
      <c r="E26" s="325">
        <v>5049</v>
      </c>
      <c r="F26" s="326">
        <f>'[1]ACCD AGENCE PRINCIPALE'!$E26/1840</f>
        <v>2.7440217391304347</v>
      </c>
      <c r="G26" s="26">
        <v>1</v>
      </c>
      <c r="H26" s="162">
        <f t="shared" si="1"/>
        <v>0</v>
      </c>
      <c r="I26" s="240"/>
    </row>
    <row r="27" spans="1:9" x14ac:dyDescent="0.25">
      <c r="A27" s="363"/>
      <c r="B27" s="327" t="s">
        <v>187</v>
      </c>
      <c r="C27" s="321"/>
      <c r="D27" s="304">
        <v>4</v>
      </c>
      <c r="E27" s="322">
        <v>7941</v>
      </c>
      <c r="F27" s="326">
        <f>'[1]ACCD AGENCE PRINCIPALE'!$E27/1840</f>
        <v>4.3157608695652172</v>
      </c>
      <c r="G27" s="27">
        <v>4</v>
      </c>
      <c r="H27" s="162">
        <f t="shared" si="1"/>
        <v>0</v>
      </c>
      <c r="I27" s="240"/>
    </row>
    <row r="28" spans="1:9" ht="31.5" x14ac:dyDescent="0.25">
      <c r="A28" s="364"/>
      <c r="B28" s="323" t="s">
        <v>186</v>
      </c>
      <c r="C28" s="324"/>
      <c r="D28" s="311">
        <v>7</v>
      </c>
      <c r="E28" s="325">
        <v>15540</v>
      </c>
      <c r="F28" s="326">
        <f>E28/1840</f>
        <v>8.445652173913043</v>
      </c>
      <c r="G28" s="26">
        <v>8</v>
      </c>
      <c r="H28" s="162">
        <f t="shared" si="1"/>
        <v>1</v>
      </c>
      <c r="I28" s="240"/>
    </row>
    <row r="29" spans="1:9" x14ac:dyDescent="0.25">
      <c r="A29" s="357" t="s">
        <v>185</v>
      </c>
      <c r="B29" s="47" t="s">
        <v>177</v>
      </c>
      <c r="C29" s="46"/>
      <c r="D29" s="29">
        <v>1</v>
      </c>
      <c r="E29" s="48">
        <v>3890</v>
      </c>
      <c r="F29" s="45">
        <f>'[1]ACCD AGENCE PRINCIPALE'!$E29/1840</f>
        <v>2.1141304347826089</v>
      </c>
      <c r="G29" s="27">
        <v>1</v>
      </c>
      <c r="H29" s="16">
        <f t="shared" si="1"/>
        <v>0</v>
      </c>
    </row>
    <row r="30" spans="1:9" ht="31.5" x14ac:dyDescent="0.25">
      <c r="A30" s="359"/>
      <c r="B30" s="47" t="s">
        <v>184</v>
      </c>
      <c r="C30" s="46"/>
      <c r="D30" s="29">
        <v>7</v>
      </c>
      <c r="E30" s="48">
        <v>11283</v>
      </c>
      <c r="F30" s="45">
        <f>E30/1840</f>
        <v>6.1320652173913039</v>
      </c>
      <c r="G30" s="27">
        <v>6</v>
      </c>
      <c r="H30" s="16">
        <f t="shared" si="1"/>
        <v>-1</v>
      </c>
    </row>
    <row r="31" spans="1:9" x14ac:dyDescent="0.25">
      <c r="A31" s="360" t="s">
        <v>183</v>
      </c>
      <c r="B31" s="327" t="s">
        <v>177</v>
      </c>
      <c r="C31" s="321"/>
      <c r="D31" s="304">
        <v>1</v>
      </c>
      <c r="E31" s="322">
        <v>4053</v>
      </c>
      <c r="F31" s="326">
        <f>'[1]ACCD AGENCE PRINCIPALE'!$E31/1840</f>
        <v>2.2027173913043478</v>
      </c>
      <c r="G31" s="27">
        <v>1</v>
      </c>
      <c r="H31" s="162">
        <f t="shared" si="1"/>
        <v>0</v>
      </c>
    </row>
    <row r="32" spans="1:9" x14ac:dyDescent="0.25">
      <c r="A32" s="361"/>
      <c r="B32" s="323" t="s">
        <v>182</v>
      </c>
      <c r="C32" s="324"/>
      <c r="D32" s="311">
        <v>10</v>
      </c>
      <c r="E32" s="325">
        <v>22342</v>
      </c>
      <c r="F32" s="326">
        <f>'[1]ACCD AGENCE PRINCIPALE'!$E32/1840</f>
        <v>12.142391304347827</v>
      </c>
      <c r="G32" s="26">
        <v>13</v>
      </c>
      <c r="H32" s="162">
        <f t="shared" si="1"/>
        <v>3</v>
      </c>
    </row>
    <row r="33" spans="1:76" x14ac:dyDescent="0.25">
      <c r="A33" s="357" t="s">
        <v>181</v>
      </c>
      <c r="B33" s="47" t="s">
        <v>177</v>
      </c>
      <c r="C33" s="46"/>
      <c r="D33" s="29">
        <v>1</v>
      </c>
      <c r="E33" s="48">
        <v>13682</v>
      </c>
      <c r="F33" s="45">
        <f>'[1]ACCD AGENCE PRINCIPALE'!$E33/1840</f>
        <v>7.4358695652173914</v>
      </c>
      <c r="G33" s="27">
        <v>1</v>
      </c>
      <c r="H33" s="16">
        <f t="shared" si="1"/>
        <v>0</v>
      </c>
    </row>
    <row r="34" spans="1:76" x14ac:dyDescent="0.25">
      <c r="A34" s="359"/>
      <c r="B34" s="47" t="s">
        <v>180</v>
      </c>
      <c r="C34" s="46"/>
      <c r="D34" s="29">
        <v>8</v>
      </c>
      <c r="E34" s="48">
        <f>1540*5</f>
        <v>7700</v>
      </c>
      <c r="F34" s="45">
        <f>'[1]ACCD AGENCE PRINCIPALE'!$E34/1840</f>
        <v>4.1847826086956523</v>
      </c>
      <c r="G34" s="27">
        <v>10</v>
      </c>
      <c r="H34" s="16">
        <f t="shared" si="1"/>
        <v>2</v>
      </c>
    </row>
    <row r="35" spans="1:76" x14ac:dyDescent="0.25">
      <c r="A35" s="360" t="s">
        <v>179</v>
      </c>
      <c r="B35" s="327" t="s">
        <v>19</v>
      </c>
      <c r="C35" s="321"/>
      <c r="D35" s="304">
        <v>1</v>
      </c>
      <c r="E35" s="322">
        <v>6097</v>
      </c>
      <c r="F35" s="326">
        <f>'[1]ACCD AGENCE PRINCIPALE'!$E35/1840</f>
        <v>3.3135869565217391</v>
      </c>
      <c r="G35" s="27">
        <v>1</v>
      </c>
      <c r="H35" s="162">
        <f t="shared" si="1"/>
        <v>0</v>
      </c>
    </row>
    <row r="36" spans="1:76" x14ac:dyDescent="0.25">
      <c r="A36" s="361"/>
      <c r="B36" s="323" t="s">
        <v>178</v>
      </c>
      <c r="C36" s="324"/>
      <c r="D36" s="311">
        <v>23</v>
      </c>
      <c r="E36" s="325">
        <f>25384+7264+1134</f>
        <v>33782</v>
      </c>
      <c r="F36" s="326">
        <f>'[1]ACCD AGENCE PRINCIPALE'!$E36/1840</f>
        <v>18.359782608695653</v>
      </c>
      <c r="G36" s="26">
        <v>20</v>
      </c>
      <c r="H36" s="162">
        <f t="shared" si="1"/>
        <v>-3</v>
      </c>
    </row>
    <row r="37" spans="1:76" s="241" customFormat="1" x14ac:dyDescent="0.25">
      <c r="A37" s="357" t="s">
        <v>106</v>
      </c>
      <c r="B37" s="47" t="s">
        <v>177</v>
      </c>
      <c r="C37" s="46"/>
      <c r="D37" s="29">
        <v>1</v>
      </c>
      <c r="E37" s="48">
        <v>526</v>
      </c>
      <c r="F37" s="45">
        <f>'[1]ACCD AGENCE PRINCIPALE'!$E37/1840</f>
        <v>0.28586956521739132</v>
      </c>
      <c r="G37" s="27">
        <v>1</v>
      </c>
      <c r="H37" s="16">
        <f t="shared" si="1"/>
        <v>0</v>
      </c>
    </row>
    <row r="38" spans="1:76" s="241" customFormat="1" x14ac:dyDescent="0.25">
      <c r="A38" s="359"/>
      <c r="B38" s="47" t="s">
        <v>176</v>
      </c>
      <c r="C38" s="46"/>
      <c r="D38" s="29">
        <v>1</v>
      </c>
      <c r="E38" s="46">
        <v>756</v>
      </c>
      <c r="F38" s="45">
        <f>'[1]ACCD AGENCE PRINCIPALE'!$E38/1840</f>
        <v>0.41086956521739132</v>
      </c>
      <c r="G38" s="27">
        <v>1</v>
      </c>
      <c r="H38" s="16">
        <f t="shared" si="1"/>
        <v>0</v>
      </c>
    </row>
    <row r="39" spans="1:76" s="241" customFormat="1" x14ac:dyDescent="0.25">
      <c r="A39" s="360" t="s">
        <v>3</v>
      </c>
      <c r="B39" s="327" t="s">
        <v>103</v>
      </c>
      <c r="C39" s="321"/>
      <c r="D39" s="304">
        <v>1</v>
      </c>
      <c r="E39" s="329"/>
      <c r="F39" s="326">
        <f>'[1]ACCD AGENCE PRINCIPALE'!$E39/1840</f>
        <v>0</v>
      </c>
      <c r="G39" s="27">
        <v>1</v>
      </c>
      <c r="H39" s="162">
        <f t="shared" si="1"/>
        <v>0</v>
      </c>
    </row>
    <row r="40" spans="1:76" s="241" customFormat="1" x14ac:dyDescent="0.25">
      <c r="A40" s="361"/>
      <c r="B40" s="323" t="s">
        <v>102</v>
      </c>
      <c r="C40" s="324"/>
      <c r="D40" s="311">
        <v>2</v>
      </c>
      <c r="E40" s="330"/>
      <c r="F40" s="326">
        <f>'[1]ACCD AGENCE PRINCIPALE'!$E40/1840</f>
        <v>0</v>
      </c>
      <c r="G40" s="26">
        <v>1</v>
      </c>
      <c r="H40" s="162">
        <f t="shared" si="1"/>
        <v>-1</v>
      </c>
    </row>
    <row r="41" spans="1:76" s="97" customFormat="1" ht="27.6" customHeight="1" x14ac:dyDescent="0.25">
      <c r="A41" s="146" t="s">
        <v>0</v>
      </c>
      <c r="B41" s="146"/>
      <c r="C41" s="209">
        <v>79</v>
      </c>
      <c r="D41" s="209">
        <f>SUM(D4:D40)</f>
        <v>106</v>
      </c>
      <c r="E41" s="145"/>
      <c r="F41" s="210"/>
      <c r="G41" s="152">
        <f>SUM(G4:G40)</f>
        <v>107</v>
      </c>
      <c r="H41" s="320">
        <f t="shared" si="1"/>
        <v>1</v>
      </c>
      <c r="I41" s="242"/>
      <c r="J41" s="242"/>
      <c r="K41" s="242"/>
      <c r="L41" s="242"/>
      <c r="M41" s="242"/>
      <c r="N41" s="242"/>
      <c r="O41" s="242"/>
      <c r="P41" s="242"/>
      <c r="Q41" s="242"/>
      <c r="R41" s="242"/>
      <c r="S41" s="242"/>
      <c r="T41" s="242"/>
      <c r="U41" s="242"/>
      <c r="V41" s="242"/>
      <c r="W41" s="242"/>
      <c r="X41" s="242"/>
      <c r="Y41" s="242"/>
      <c r="Z41" s="242"/>
      <c r="AA41" s="242"/>
      <c r="AB41" s="242"/>
      <c r="AC41" s="242"/>
      <c r="AD41" s="242"/>
      <c r="AE41" s="242"/>
      <c r="AF41" s="242"/>
      <c r="AG41" s="242"/>
      <c r="AH41" s="242"/>
      <c r="AI41" s="242"/>
      <c r="AJ41" s="242"/>
      <c r="AK41" s="242"/>
      <c r="AL41" s="242"/>
      <c r="AM41" s="242"/>
      <c r="AN41" s="242"/>
      <c r="AO41" s="242"/>
      <c r="AP41" s="242"/>
      <c r="AQ41" s="242"/>
      <c r="AR41" s="242"/>
      <c r="AS41" s="242"/>
      <c r="AT41" s="242"/>
      <c r="AU41" s="242"/>
      <c r="AV41" s="242"/>
      <c r="AW41" s="242"/>
      <c r="AX41" s="242"/>
      <c r="AY41" s="242"/>
      <c r="AZ41" s="242"/>
      <c r="BA41" s="242"/>
      <c r="BB41" s="242"/>
      <c r="BC41" s="242"/>
      <c r="BD41" s="242"/>
      <c r="BE41" s="242"/>
      <c r="BF41" s="242"/>
      <c r="BG41" s="242"/>
      <c r="BH41" s="242"/>
      <c r="BI41" s="242"/>
      <c r="BJ41" s="242"/>
      <c r="BK41" s="242"/>
      <c r="BL41" s="242"/>
      <c r="BM41" s="242"/>
      <c r="BN41" s="242"/>
      <c r="BO41" s="242"/>
      <c r="BP41" s="242"/>
      <c r="BQ41" s="242"/>
      <c r="BR41" s="242"/>
      <c r="BS41" s="242"/>
      <c r="BT41" s="242"/>
      <c r="BU41" s="242"/>
      <c r="BV41" s="242"/>
      <c r="BW41" s="242"/>
      <c r="BX41" s="242"/>
    </row>
  </sheetData>
  <mergeCells count="17">
    <mergeCell ref="A1:F1"/>
    <mergeCell ref="A6:A7"/>
    <mergeCell ref="A8:A9"/>
    <mergeCell ref="A10:A11"/>
    <mergeCell ref="A4:A5"/>
    <mergeCell ref="A12:A13"/>
    <mergeCell ref="A14:A16"/>
    <mergeCell ref="A31:A32"/>
    <mergeCell ref="A33:A34"/>
    <mergeCell ref="A35:A36"/>
    <mergeCell ref="A37:A38"/>
    <mergeCell ref="A39:A40"/>
    <mergeCell ref="A17:A18"/>
    <mergeCell ref="A19:A23"/>
    <mergeCell ref="A24:A25"/>
    <mergeCell ref="A26:A28"/>
    <mergeCell ref="A29:A3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AD22"/>
  <sheetViews>
    <sheetView topLeftCell="A10" workbookViewId="0">
      <selection activeCell="D26" sqref="D26"/>
    </sheetView>
  </sheetViews>
  <sheetFormatPr baseColWidth="10" defaultRowHeight="15" x14ac:dyDescent="0.25"/>
  <cols>
    <col min="1" max="1" width="32.28515625" customWidth="1"/>
    <col min="2" max="2" width="37.28515625" customWidth="1"/>
    <col min="3" max="3" width="22" customWidth="1"/>
    <col min="4" max="5" width="17.7109375" customWidth="1"/>
    <col min="6" max="6" width="17.7109375" style="111" customWidth="1"/>
    <col min="7" max="7" width="14.5703125" customWidth="1"/>
    <col min="8" max="30" width="11.5703125" style="121"/>
  </cols>
  <sheetData>
    <row r="1" spans="1:30" s="121" customFormat="1" ht="15.75" x14ac:dyDescent="0.25">
      <c r="A1" s="385" t="s">
        <v>499</v>
      </c>
      <c r="B1" s="385"/>
      <c r="C1" s="385"/>
      <c r="D1" s="385"/>
      <c r="E1" s="385"/>
      <c r="F1" s="385"/>
      <c r="G1" s="129"/>
    </row>
    <row r="3" spans="1:30" ht="50.25" customHeight="1" x14ac:dyDescent="0.25">
      <c r="A3" s="128" t="s">
        <v>424</v>
      </c>
      <c r="B3" s="42" t="s">
        <v>423</v>
      </c>
      <c r="C3" s="41" t="s">
        <v>344</v>
      </c>
      <c r="D3" s="22" t="s">
        <v>94</v>
      </c>
      <c r="E3" s="22" t="s">
        <v>93</v>
      </c>
      <c r="F3" s="127" t="s">
        <v>421</v>
      </c>
      <c r="G3" s="126" t="s">
        <v>91</v>
      </c>
    </row>
    <row r="4" spans="1:30" ht="30" customHeight="1" x14ac:dyDescent="0.25">
      <c r="A4" s="384"/>
      <c r="B4" s="94" t="s">
        <v>498</v>
      </c>
      <c r="C4" s="7">
        <v>1</v>
      </c>
      <c r="D4" s="112"/>
      <c r="E4" s="112"/>
      <c r="F4" s="82">
        <v>1</v>
      </c>
      <c r="G4" s="89">
        <f t="shared" ref="G4:G20" si="0">F4-C4</f>
        <v>0</v>
      </c>
    </row>
    <row r="5" spans="1:30" ht="30" customHeight="1" x14ac:dyDescent="0.25">
      <c r="A5" s="384"/>
      <c r="B5" s="94" t="s">
        <v>497</v>
      </c>
      <c r="C5" s="7">
        <v>1</v>
      </c>
      <c r="D5" s="112"/>
      <c r="E5" s="112"/>
      <c r="F5" s="82">
        <v>1</v>
      </c>
      <c r="G5" s="89">
        <f t="shared" si="0"/>
        <v>0</v>
      </c>
    </row>
    <row r="6" spans="1:30" ht="36" customHeight="1" x14ac:dyDescent="0.25">
      <c r="A6" s="366" t="s">
        <v>496</v>
      </c>
      <c r="B6" s="92" t="s">
        <v>495</v>
      </c>
      <c r="C6" s="13">
        <v>1</v>
      </c>
      <c r="D6" s="16"/>
      <c r="E6" s="16"/>
      <c r="F6" s="82">
        <v>1</v>
      </c>
      <c r="G6" s="90">
        <f t="shared" si="0"/>
        <v>0</v>
      </c>
      <c r="I6" s="125"/>
    </row>
    <row r="7" spans="1:30" ht="39.75" customHeight="1" x14ac:dyDescent="0.25">
      <c r="A7" s="366"/>
      <c r="B7" s="92" t="s">
        <v>478</v>
      </c>
      <c r="C7" s="13">
        <v>0</v>
      </c>
      <c r="D7" s="16"/>
      <c r="E7" s="16"/>
      <c r="F7" s="82">
        <v>0</v>
      </c>
      <c r="G7" s="90">
        <f t="shared" si="0"/>
        <v>0</v>
      </c>
      <c r="I7" s="125"/>
    </row>
    <row r="8" spans="1:30" ht="54.75" customHeight="1" x14ac:dyDescent="0.25">
      <c r="A8" s="212" t="s">
        <v>331</v>
      </c>
      <c r="B8" s="215" t="s">
        <v>494</v>
      </c>
      <c r="C8" s="7">
        <v>0</v>
      </c>
      <c r="D8" s="7"/>
      <c r="E8" s="7"/>
      <c r="F8" s="82">
        <v>1</v>
      </c>
      <c r="G8" s="89">
        <f t="shared" si="0"/>
        <v>1</v>
      </c>
    </row>
    <row r="9" spans="1:30" ht="31.5" x14ac:dyDescent="0.25">
      <c r="A9" s="366" t="s">
        <v>493</v>
      </c>
      <c r="B9" s="92" t="s">
        <v>492</v>
      </c>
      <c r="C9" s="13">
        <v>1</v>
      </c>
      <c r="D9" s="16"/>
      <c r="E9" s="16"/>
      <c r="F9" s="82">
        <v>1</v>
      </c>
      <c r="G9" s="90">
        <f t="shared" si="0"/>
        <v>0</v>
      </c>
    </row>
    <row r="10" spans="1:30" ht="34.15" customHeight="1" x14ac:dyDescent="0.25">
      <c r="A10" s="366"/>
      <c r="B10" s="214" t="s">
        <v>491</v>
      </c>
      <c r="C10" s="16">
        <v>0</v>
      </c>
      <c r="D10" s="16"/>
      <c r="E10" s="16"/>
      <c r="F10" s="82">
        <v>0</v>
      </c>
      <c r="G10" s="90">
        <f t="shared" si="0"/>
        <v>0</v>
      </c>
    </row>
    <row r="11" spans="1:30" ht="51.75" customHeight="1" x14ac:dyDescent="0.25">
      <c r="A11" s="387" t="s">
        <v>490</v>
      </c>
      <c r="B11" s="215" t="s">
        <v>489</v>
      </c>
      <c r="C11" s="7">
        <v>1</v>
      </c>
      <c r="D11" s="7">
        <v>1092</v>
      </c>
      <c r="E11" s="59">
        <f>D11/1840</f>
        <v>0.59347826086956523</v>
      </c>
      <c r="F11" s="82">
        <v>1</v>
      </c>
      <c r="G11" s="89">
        <f t="shared" si="0"/>
        <v>0</v>
      </c>
    </row>
    <row r="12" spans="1:30" ht="54" customHeight="1" x14ac:dyDescent="0.25">
      <c r="A12" s="387"/>
      <c r="B12" s="215" t="s">
        <v>488</v>
      </c>
      <c r="C12" s="7">
        <v>1</v>
      </c>
      <c r="D12" s="7">
        <v>4333</v>
      </c>
      <c r="E12" s="59">
        <f t="shared" ref="E12:E19" si="1">D12/1840</f>
        <v>2.3548913043478259</v>
      </c>
      <c r="F12" s="82">
        <v>1</v>
      </c>
      <c r="G12" s="89">
        <f t="shared" si="0"/>
        <v>0</v>
      </c>
    </row>
    <row r="13" spans="1:30" ht="30" customHeight="1" x14ac:dyDescent="0.25">
      <c r="A13" s="386" t="s">
        <v>151</v>
      </c>
      <c r="B13" s="214" t="s">
        <v>150</v>
      </c>
      <c r="C13" s="16">
        <v>1</v>
      </c>
      <c r="D13" s="16">
        <v>1275</v>
      </c>
      <c r="E13" s="59">
        <f t="shared" si="1"/>
        <v>0.69293478260869568</v>
      </c>
      <c r="F13" s="82">
        <v>1</v>
      </c>
      <c r="G13" s="90">
        <f t="shared" si="0"/>
        <v>0</v>
      </c>
    </row>
    <row r="14" spans="1:30" ht="30" customHeight="1" x14ac:dyDescent="0.25">
      <c r="A14" s="386"/>
      <c r="B14" s="214" t="s">
        <v>247</v>
      </c>
      <c r="C14" s="16">
        <v>1</v>
      </c>
      <c r="D14" s="16">
        <v>957</v>
      </c>
      <c r="E14" s="59">
        <f t="shared" si="1"/>
        <v>0.52010869565217388</v>
      </c>
      <c r="F14" s="82">
        <v>0</v>
      </c>
      <c r="G14" s="90">
        <f t="shared" si="0"/>
        <v>-1</v>
      </c>
    </row>
    <row r="15" spans="1:30" ht="62.25" customHeight="1" x14ac:dyDescent="0.25">
      <c r="A15" s="212" t="s">
        <v>487</v>
      </c>
      <c r="B15" s="215" t="s">
        <v>486</v>
      </c>
      <c r="C15" s="7">
        <v>1</v>
      </c>
      <c r="D15" s="7">
        <v>1302</v>
      </c>
      <c r="E15" s="59">
        <f t="shared" si="1"/>
        <v>0.70760869565217388</v>
      </c>
      <c r="F15" s="82">
        <v>1</v>
      </c>
      <c r="G15" s="89">
        <f t="shared" si="0"/>
        <v>0</v>
      </c>
    </row>
    <row r="16" spans="1:30" s="124" customFormat="1" ht="30" customHeight="1" x14ac:dyDescent="0.25">
      <c r="A16" s="218" t="s">
        <v>106</v>
      </c>
      <c r="B16" s="214" t="s">
        <v>485</v>
      </c>
      <c r="C16" s="16">
        <v>1</v>
      </c>
      <c r="D16" s="16">
        <v>384</v>
      </c>
      <c r="E16" s="59">
        <f t="shared" si="1"/>
        <v>0.20869565217391303</v>
      </c>
      <c r="F16" s="82">
        <v>1</v>
      </c>
      <c r="G16" s="90">
        <f t="shared" si="0"/>
        <v>0</v>
      </c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</row>
    <row r="17" spans="1:7" ht="30" customHeight="1" x14ac:dyDescent="0.25">
      <c r="A17" s="212" t="s">
        <v>484</v>
      </c>
      <c r="B17" s="215" t="s">
        <v>483</v>
      </c>
      <c r="C17" s="7">
        <v>1</v>
      </c>
      <c r="D17" s="7">
        <v>994</v>
      </c>
      <c r="E17" s="59">
        <f t="shared" si="1"/>
        <v>0.54021739130434787</v>
      </c>
      <c r="F17" s="82">
        <v>1</v>
      </c>
      <c r="G17" s="89">
        <f t="shared" si="0"/>
        <v>0</v>
      </c>
    </row>
    <row r="18" spans="1:7" ht="30" customHeight="1" x14ac:dyDescent="0.25">
      <c r="A18" s="386" t="s">
        <v>179</v>
      </c>
      <c r="B18" s="214" t="s">
        <v>482</v>
      </c>
      <c r="C18" s="16">
        <v>1</v>
      </c>
      <c r="D18" s="16">
        <v>1176</v>
      </c>
      <c r="E18" s="59">
        <f t="shared" si="1"/>
        <v>0.63913043478260867</v>
      </c>
      <c r="F18" s="82">
        <v>1</v>
      </c>
      <c r="G18" s="90">
        <f t="shared" si="0"/>
        <v>0</v>
      </c>
    </row>
    <row r="19" spans="1:7" ht="30" customHeight="1" x14ac:dyDescent="0.25">
      <c r="A19" s="386"/>
      <c r="B19" s="92" t="s">
        <v>481</v>
      </c>
      <c r="C19" s="13">
        <v>1</v>
      </c>
      <c r="D19" s="16">
        <v>502</v>
      </c>
      <c r="E19" s="59">
        <f t="shared" si="1"/>
        <v>0.27282608695652172</v>
      </c>
      <c r="F19" s="82">
        <v>1</v>
      </c>
      <c r="G19" s="90">
        <f t="shared" si="0"/>
        <v>0</v>
      </c>
    </row>
    <row r="20" spans="1:7" ht="30" customHeight="1" x14ac:dyDescent="0.25">
      <c r="A20" s="146" t="s">
        <v>100</v>
      </c>
      <c r="B20" s="146"/>
      <c r="C20" s="144">
        <f>SUM(C4:C19)</f>
        <v>13</v>
      </c>
      <c r="D20" s="144"/>
      <c r="E20" s="144"/>
      <c r="F20" s="144">
        <f>SUM(F4:F19)</f>
        <v>13</v>
      </c>
      <c r="G20" s="175">
        <f t="shared" si="0"/>
        <v>0</v>
      </c>
    </row>
    <row r="21" spans="1:7" x14ac:dyDescent="0.25">
      <c r="D21" s="123"/>
      <c r="E21" s="123"/>
      <c r="F21" s="122"/>
    </row>
    <row r="22" spans="1:7" x14ac:dyDescent="0.25">
      <c r="D22" s="123"/>
      <c r="E22" s="123"/>
      <c r="F22" s="122"/>
    </row>
  </sheetData>
  <mergeCells count="7">
    <mergeCell ref="A4:A5"/>
    <mergeCell ref="A1:F1"/>
    <mergeCell ref="A13:A14"/>
    <mergeCell ref="A18:A19"/>
    <mergeCell ref="A6:A7"/>
    <mergeCell ref="A9:A10"/>
    <mergeCell ref="A11:A1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G8"/>
  <sheetViews>
    <sheetView workbookViewId="0">
      <selection activeCell="J14" sqref="J14"/>
    </sheetView>
  </sheetViews>
  <sheetFormatPr baseColWidth="10" defaultRowHeight="15" x14ac:dyDescent="0.25"/>
  <cols>
    <col min="1" max="1" width="21.28515625" customWidth="1"/>
    <col min="2" max="2" width="27.28515625" customWidth="1"/>
    <col min="3" max="3" width="26.28515625" customWidth="1"/>
    <col min="4" max="5" width="18.28515625" customWidth="1"/>
    <col min="6" max="6" width="21.7109375" style="111" customWidth="1"/>
  </cols>
  <sheetData>
    <row r="1" spans="1:7" s="121" customFormat="1" ht="15.75" x14ac:dyDescent="0.25">
      <c r="A1" s="385" t="s">
        <v>502</v>
      </c>
      <c r="B1" s="385"/>
      <c r="C1" s="385"/>
      <c r="D1" s="385"/>
      <c r="E1" s="385"/>
      <c r="F1" s="385"/>
      <c r="G1" s="129"/>
    </row>
    <row r="2" spans="1:7" ht="12" customHeight="1" x14ac:dyDescent="0.25"/>
    <row r="3" spans="1:7" ht="50.25" customHeight="1" x14ac:dyDescent="0.25">
      <c r="A3" s="22" t="s">
        <v>424</v>
      </c>
      <c r="B3" s="22" t="s">
        <v>423</v>
      </c>
      <c r="C3" s="22" t="s">
        <v>344</v>
      </c>
      <c r="D3" s="22" t="s">
        <v>94</v>
      </c>
      <c r="E3" s="22" t="s">
        <v>93</v>
      </c>
      <c r="F3" s="96" t="s">
        <v>421</v>
      </c>
      <c r="G3" s="21" t="s">
        <v>91</v>
      </c>
    </row>
    <row r="4" spans="1:7" ht="30" customHeight="1" x14ac:dyDescent="0.25">
      <c r="A4" s="216"/>
      <c r="B4" s="94" t="s">
        <v>501</v>
      </c>
      <c r="C4" s="7">
        <v>1</v>
      </c>
      <c r="D4" s="112"/>
      <c r="E4" s="112"/>
      <c r="F4" s="82">
        <v>1</v>
      </c>
      <c r="G4" s="89">
        <f>F4-C4</f>
        <v>0</v>
      </c>
    </row>
    <row r="5" spans="1:7" ht="30" customHeight="1" x14ac:dyDescent="0.25">
      <c r="A5" s="218"/>
      <c r="B5" s="214" t="s">
        <v>500</v>
      </c>
      <c r="C5" s="16">
        <v>1</v>
      </c>
      <c r="D5" s="16">
        <v>2006</v>
      </c>
      <c r="E5" s="220">
        <f>D5/1840</f>
        <v>1.0902173913043478</v>
      </c>
      <c r="F5" s="82">
        <v>1</v>
      </c>
      <c r="G5" s="90">
        <f>F5-C5</f>
        <v>0</v>
      </c>
    </row>
    <row r="6" spans="1:7" ht="30" customHeight="1" x14ac:dyDescent="0.25">
      <c r="A6" s="221" t="s">
        <v>100</v>
      </c>
      <c r="B6" s="221"/>
      <c r="C6" s="188">
        <f>SUM(C4:C5)</f>
        <v>2</v>
      </c>
      <c r="D6" s="188">
        <f>SUM(D4:D5)</f>
        <v>2006</v>
      </c>
      <c r="E6" s="188"/>
      <c r="F6" s="188">
        <f>SUM(F4:F5)</f>
        <v>2</v>
      </c>
      <c r="G6" s="174">
        <f>F6-C6</f>
        <v>0</v>
      </c>
    </row>
    <row r="7" spans="1:7" x14ac:dyDescent="0.25">
      <c r="D7" s="123"/>
      <c r="E7" s="123"/>
      <c r="F7" s="122"/>
    </row>
    <row r="8" spans="1:7" x14ac:dyDescent="0.25">
      <c r="D8" s="123"/>
      <c r="E8" s="123"/>
      <c r="F8" s="122"/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G35"/>
  <sheetViews>
    <sheetView topLeftCell="A15" workbookViewId="0">
      <selection activeCell="F9" sqref="F9"/>
    </sheetView>
  </sheetViews>
  <sheetFormatPr baseColWidth="10" defaultColWidth="11.42578125" defaultRowHeight="15" x14ac:dyDescent="0.25"/>
  <cols>
    <col min="1" max="1" width="28.7109375" style="244" customWidth="1"/>
    <col min="2" max="2" width="40.85546875" style="244" customWidth="1"/>
    <col min="3" max="3" width="20" style="244" customWidth="1"/>
    <col min="4" max="5" width="18.5703125" style="244" customWidth="1"/>
    <col min="6" max="6" width="18.42578125" style="244" customWidth="1"/>
    <col min="7" max="7" width="16.5703125" style="244" customWidth="1"/>
    <col min="8" max="8" width="20.28515625" style="244" customWidth="1"/>
    <col min="9" max="16384" width="11.42578125" style="244"/>
  </cols>
  <sheetData>
    <row r="1" spans="1:7" ht="15.75" customHeight="1" x14ac:dyDescent="0.25">
      <c r="A1" s="388" t="s">
        <v>547</v>
      </c>
      <c r="B1" s="388"/>
      <c r="C1" s="388"/>
      <c r="D1" s="388"/>
      <c r="E1" s="388"/>
      <c r="F1" s="388"/>
    </row>
    <row r="2" spans="1:7" ht="15.75" customHeight="1" x14ac:dyDescent="0.25">
      <c r="A2" s="245"/>
      <c r="B2" s="245"/>
      <c r="C2" s="245"/>
    </row>
    <row r="3" spans="1:7" ht="47.25" x14ac:dyDescent="0.25">
      <c r="A3" s="21" t="s">
        <v>424</v>
      </c>
      <c r="B3" s="21" t="s">
        <v>423</v>
      </c>
      <c r="C3" s="21" t="s">
        <v>344</v>
      </c>
      <c r="D3" s="42" t="s">
        <v>94</v>
      </c>
      <c r="E3" s="42" t="s">
        <v>93</v>
      </c>
      <c r="F3" s="41" t="s">
        <v>92</v>
      </c>
      <c r="G3" s="21" t="s">
        <v>91</v>
      </c>
    </row>
    <row r="4" spans="1:7" ht="24.6" customHeight="1" x14ac:dyDescent="0.25">
      <c r="A4" s="387"/>
      <c r="B4" s="282" t="s">
        <v>420</v>
      </c>
      <c r="C4" s="84">
        <v>1</v>
      </c>
      <c r="D4" s="84"/>
      <c r="E4" s="84"/>
      <c r="F4" s="83">
        <v>1</v>
      </c>
      <c r="G4" s="89">
        <f>F4-C4</f>
        <v>0</v>
      </c>
    </row>
    <row r="5" spans="1:7" ht="24.6" customHeight="1" x14ac:dyDescent="0.25">
      <c r="A5" s="387"/>
      <c r="B5" s="282" t="s">
        <v>261</v>
      </c>
      <c r="C5" s="84">
        <v>1</v>
      </c>
      <c r="D5" s="84"/>
      <c r="E5" s="84"/>
      <c r="F5" s="83">
        <v>2</v>
      </c>
      <c r="G5" s="89">
        <f t="shared" ref="G5:G33" si="0">F5-C5</f>
        <v>1</v>
      </c>
    </row>
    <row r="6" spans="1:7" ht="24.6" customHeight="1" x14ac:dyDescent="0.25">
      <c r="A6" s="386" t="s">
        <v>88</v>
      </c>
      <c r="B6" s="281" t="s">
        <v>419</v>
      </c>
      <c r="C6" s="85">
        <v>1</v>
      </c>
      <c r="D6" s="85"/>
      <c r="E6" s="85"/>
      <c r="F6" s="83">
        <v>1</v>
      </c>
      <c r="G6" s="90">
        <f t="shared" si="0"/>
        <v>0</v>
      </c>
    </row>
    <row r="7" spans="1:7" ht="24.6" customHeight="1" x14ac:dyDescent="0.25">
      <c r="A7" s="386"/>
      <c r="B7" s="88" t="s">
        <v>418</v>
      </c>
      <c r="C7" s="85">
        <v>1</v>
      </c>
      <c r="D7" s="85"/>
      <c r="E7" s="85"/>
      <c r="F7" s="83">
        <v>1</v>
      </c>
      <c r="G7" s="90">
        <f t="shared" si="0"/>
        <v>0</v>
      </c>
    </row>
    <row r="8" spans="1:7" ht="24.6" customHeight="1" x14ac:dyDescent="0.25">
      <c r="A8" s="387" t="s">
        <v>85</v>
      </c>
      <c r="B8" s="282" t="s">
        <v>258</v>
      </c>
      <c r="C8" s="84">
        <v>1</v>
      </c>
      <c r="D8" s="84"/>
      <c r="E8" s="84"/>
      <c r="F8" s="83">
        <v>1</v>
      </c>
      <c r="G8" s="89">
        <f t="shared" si="0"/>
        <v>0</v>
      </c>
    </row>
    <row r="9" spans="1:7" ht="24.6" customHeight="1" x14ac:dyDescent="0.25">
      <c r="A9" s="387"/>
      <c r="B9" s="282" t="s">
        <v>168</v>
      </c>
      <c r="C9" s="84">
        <v>1</v>
      </c>
      <c r="D9" s="84"/>
      <c r="E9" s="84"/>
      <c r="F9" s="83">
        <v>0</v>
      </c>
      <c r="G9" s="89">
        <f t="shared" si="0"/>
        <v>-1</v>
      </c>
    </row>
    <row r="10" spans="1:7" ht="24.6" customHeight="1" x14ac:dyDescent="0.25">
      <c r="A10" s="387" t="s">
        <v>3</v>
      </c>
      <c r="B10" s="282" t="s">
        <v>402</v>
      </c>
      <c r="C10" s="84">
        <v>1</v>
      </c>
      <c r="D10" s="84"/>
      <c r="E10" s="84"/>
      <c r="F10" s="83">
        <v>1</v>
      </c>
      <c r="G10" s="89">
        <f>F10-C10</f>
        <v>0</v>
      </c>
    </row>
    <row r="11" spans="1:7" ht="24.6" customHeight="1" x14ac:dyDescent="0.25">
      <c r="A11" s="387"/>
      <c r="B11" s="282" t="s">
        <v>102</v>
      </c>
      <c r="C11" s="84">
        <v>1</v>
      </c>
      <c r="D11" s="84"/>
      <c r="E11" s="84"/>
      <c r="F11" s="83">
        <v>1</v>
      </c>
      <c r="G11" s="89">
        <f>F11-C11</f>
        <v>0</v>
      </c>
    </row>
    <row r="12" spans="1:7" ht="31.5" customHeight="1" x14ac:dyDescent="0.25">
      <c r="A12" s="386" t="s">
        <v>83</v>
      </c>
      <c r="B12" s="281" t="s">
        <v>224</v>
      </c>
      <c r="C12" s="85">
        <v>1</v>
      </c>
      <c r="D12" s="85"/>
      <c r="E12" s="85"/>
      <c r="F12" s="83">
        <v>1</v>
      </c>
      <c r="G12" s="90">
        <f t="shared" si="0"/>
        <v>0</v>
      </c>
    </row>
    <row r="13" spans="1:7" ht="29.25" customHeight="1" x14ac:dyDescent="0.25">
      <c r="A13" s="386"/>
      <c r="B13" s="88" t="s">
        <v>81</v>
      </c>
      <c r="C13" s="85">
        <v>1</v>
      </c>
      <c r="D13" s="85"/>
      <c r="E13" s="85"/>
      <c r="F13" s="83">
        <v>0</v>
      </c>
      <c r="G13" s="90">
        <f t="shared" si="0"/>
        <v>-1</v>
      </c>
    </row>
    <row r="14" spans="1:7" ht="28.9" customHeight="1" x14ac:dyDescent="0.25">
      <c r="A14" s="387" t="s">
        <v>257</v>
      </c>
      <c r="B14" s="282" t="s">
        <v>256</v>
      </c>
      <c r="C14" s="84">
        <v>1</v>
      </c>
      <c r="D14" s="84"/>
      <c r="E14" s="84"/>
      <c r="F14" s="83">
        <v>1</v>
      </c>
      <c r="G14" s="89">
        <f t="shared" si="0"/>
        <v>0</v>
      </c>
    </row>
    <row r="15" spans="1:7" ht="33.6" customHeight="1" x14ac:dyDescent="0.25">
      <c r="A15" s="387"/>
      <c r="B15" s="282" t="s">
        <v>417</v>
      </c>
      <c r="C15" s="84">
        <v>1</v>
      </c>
      <c r="D15" s="84"/>
      <c r="E15" s="84"/>
      <c r="F15" s="83">
        <v>1</v>
      </c>
      <c r="G15" s="89">
        <f t="shared" si="0"/>
        <v>0</v>
      </c>
    </row>
    <row r="16" spans="1:7" s="247" customFormat="1" ht="24.6" customHeight="1" x14ac:dyDescent="0.25">
      <c r="A16" s="387"/>
      <c r="B16" s="87" t="s">
        <v>37</v>
      </c>
      <c r="C16" s="86">
        <v>1</v>
      </c>
      <c r="D16" s="86"/>
      <c r="E16" s="86"/>
      <c r="F16" s="83">
        <v>0</v>
      </c>
      <c r="G16" s="246">
        <f t="shared" si="0"/>
        <v>-1</v>
      </c>
    </row>
    <row r="17" spans="1:7" ht="32.450000000000003" customHeight="1" x14ac:dyDescent="0.25">
      <c r="A17" s="386" t="s">
        <v>253</v>
      </c>
      <c r="B17" s="281" t="s">
        <v>252</v>
      </c>
      <c r="C17" s="85">
        <v>1</v>
      </c>
      <c r="D17" s="85"/>
      <c r="E17" s="85"/>
      <c r="F17" s="83">
        <v>1</v>
      </c>
      <c r="G17" s="90">
        <f t="shared" si="0"/>
        <v>0</v>
      </c>
    </row>
    <row r="18" spans="1:7" ht="31.9" customHeight="1" x14ac:dyDescent="0.25">
      <c r="A18" s="386"/>
      <c r="B18" s="281" t="s">
        <v>416</v>
      </c>
      <c r="C18" s="85">
        <v>2</v>
      </c>
      <c r="D18" s="85"/>
      <c r="E18" s="85"/>
      <c r="F18" s="83">
        <v>1</v>
      </c>
      <c r="G18" s="90">
        <f t="shared" si="0"/>
        <v>-1</v>
      </c>
    </row>
    <row r="19" spans="1:7" ht="24.6" customHeight="1" x14ac:dyDescent="0.25">
      <c r="A19" s="387" t="s">
        <v>67</v>
      </c>
      <c r="B19" s="282" t="s">
        <v>219</v>
      </c>
      <c r="C19" s="84">
        <v>1</v>
      </c>
      <c r="D19" s="84">
        <v>352</v>
      </c>
      <c r="E19" s="223">
        <f>D19/1840</f>
        <v>0.19130434782608696</v>
      </c>
      <c r="F19" s="83">
        <v>1</v>
      </c>
      <c r="G19" s="89">
        <f t="shared" si="0"/>
        <v>0</v>
      </c>
    </row>
    <row r="20" spans="1:7" ht="24.6" customHeight="1" x14ac:dyDescent="0.25">
      <c r="A20" s="387"/>
      <c r="B20" s="282" t="s">
        <v>65</v>
      </c>
      <c r="C20" s="84">
        <v>1</v>
      </c>
      <c r="D20" s="84">
        <v>341</v>
      </c>
      <c r="E20" s="223">
        <f t="shared" ref="E20:E32" si="1">D20/1840</f>
        <v>0.18532608695652175</v>
      </c>
      <c r="F20" s="83">
        <v>0</v>
      </c>
      <c r="G20" s="89">
        <f t="shared" si="0"/>
        <v>-1</v>
      </c>
    </row>
    <row r="21" spans="1:7" ht="24.6" customHeight="1" x14ac:dyDescent="0.25">
      <c r="A21" s="386" t="s">
        <v>249</v>
      </c>
      <c r="B21" s="281" t="s">
        <v>248</v>
      </c>
      <c r="C21" s="85">
        <v>1</v>
      </c>
      <c r="D21" s="85">
        <v>3075</v>
      </c>
      <c r="E21" s="224">
        <f t="shared" si="1"/>
        <v>1.6711956521739131</v>
      </c>
      <c r="F21" s="83">
        <v>1</v>
      </c>
      <c r="G21" s="90">
        <f t="shared" si="0"/>
        <v>0</v>
      </c>
    </row>
    <row r="22" spans="1:7" ht="24.6" customHeight="1" x14ac:dyDescent="0.25">
      <c r="A22" s="386"/>
      <c r="B22" s="281" t="s">
        <v>247</v>
      </c>
      <c r="C22" s="85">
        <v>4</v>
      </c>
      <c r="D22" s="85">
        <v>7198</v>
      </c>
      <c r="E22" s="224">
        <f t="shared" si="1"/>
        <v>3.9119565217391306</v>
      </c>
      <c r="F22" s="83">
        <v>5</v>
      </c>
      <c r="G22" s="90">
        <f t="shared" si="0"/>
        <v>1</v>
      </c>
    </row>
    <row r="23" spans="1:7" ht="44.45" customHeight="1" x14ac:dyDescent="0.25">
      <c r="A23" s="387" t="s">
        <v>415</v>
      </c>
      <c r="B23" s="282" t="s">
        <v>414</v>
      </c>
      <c r="C23" s="84">
        <v>1</v>
      </c>
      <c r="D23" s="84">
        <v>3609</v>
      </c>
      <c r="E23" s="223">
        <f t="shared" si="1"/>
        <v>1.9614130434782608</v>
      </c>
      <c r="F23" s="83">
        <v>1</v>
      </c>
      <c r="G23" s="89">
        <f t="shared" si="0"/>
        <v>0</v>
      </c>
    </row>
    <row r="24" spans="1:7" ht="46.9" customHeight="1" x14ac:dyDescent="0.25">
      <c r="A24" s="387"/>
      <c r="B24" s="282" t="s">
        <v>413</v>
      </c>
      <c r="C24" s="84">
        <v>3</v>
      </c>
      <c r="D24" s="84">
        <v>3878</v>
      </c>
      <c r="E24" s="223">
        <f t="shared" si="1"/>
        <v>2.107608695652174</v>
      </c>
      <c r="F24" s="83">
        <v>3</v>
      </c>
      <c r="G24" s="89">
        <f t="shared" si="0"/>
        <v>0</v>
      </c>
    </row>
    <row r="25" spans="1:7" ht="24.6" customHeight="1" x14ac:dyDescent="0.25">
      <c r="A25" s="386" t="s">
        <v>222</v>
      </c>
      <c r="B25" s="281" t="s">
        <v>221</v>
      </c>
      <c r="C25" s="85">
        <v>1</v>
      </c>
      <c r="D25" s="85">
        <v>1392</v>
      </c>
      <c r="E25" s="224">
        <f t="shared" si="1"/>
        <v>0.75652173913043474</v>
      </c>
      <c r="F25" s="83">
        <v>1</v>
      </c>
      <c r="G25" s="90">
        <f t="shared" si="0"/>
        <v>0</v>
      </c>
    </row>
    <row r="26" spans="1:7" ht="24.6" customHeight="1" x14ac:dyDescent="0.25">
      <c r="A26" s="386"/>
      <c r="B26" s="281" t="s">
        <v>220</v>
      </c>
      <c r="C26" s="85">
        <v>2</v>
      </c>
      <c r="D26" s="85">
        <v>1688</v>
      </c>
      <c r="E26" s="224">
        <f t="shared" si="1"/>
        <v>0.91739130434782612</v>
      </c>
      <c r="F26" s="83">
        <v>1</v>
      </c>
      <c r="G26" s="90">
        <f t="shared" si="0"/>
        <v>-1</v>
      </c>
    </row>
    <row r="27" spans="1:7" ht="24.6" customHeight="1" x14ac:dyDescent="0.25">
      <c r="A27" s="386" t="s">
        <v>409</v>
      </c>
      <c r="B27" s="281" t="s">
        <v>408</v>
      </c>
      <c r="C27" s="85">
        <v>1</v>
      </c>
      <c r="D27" s="85">
        <v>2057</v>
      </c>
      <c r="E27" s="224">
        <f t="shared" si="1"/>
        <v>1.1179347826086956</v>
      </c>
      <c r="F27" s="83">
        <v>1</v>
      </c>
      <c r="G27" s="90">
        <f t="shared" si="0"/>
        <v>0</v>
      </c>
    </row>
    <row r="28" spans="1:7" ht="24.6" customHeight="1" x14ac:dyDescent="0.25">
      <c r="A28" s="386"/>
      <c r="B28" s="281" t="s">
        <v>228</v>
      </c>
      <c r="C28" s="85">
        <v>2</v>
      </c>
      <c r="D28" s="85">
        <v>6084</v>
      </c>
      <c r="E28" s="224">
        <f t="shared" si="1"/>
        <v>3.3065217391304347</v>
      </c>
      <c r="F28" s="83">
        <v>3</v>
      </c>
      <c r="G28" s="90">
        <f t="shared" si="0"/>
        <v>1</v>
      </c>
    </row>
    <row r="29" spans="1:7" ht="24.6" customHeight="1" x14ac:dyDescent="0.25">
      <c r="A29" s="387" t="s">
        <v>407</v>
      </c>
      <c r="B29" s="282" t="s">
        <v>406</v>
      </c>
      <c r="C29" s="84">
        <v>1</v>
      </c>
      <c r="D29" s="84">
        <v>2415</v>
      </c>
      <c r="E29" s="223">
        <f t="shared" si="1"/>
        <v>1.3125</v>
      </c>
      <c r="F29" s="83">
        <v>1</v>
      </c>
      <c r="G29" s="89">
        <f t="shared" si="0"/>
        <v>0</v>
      </c>
    </row>
    <row r="30" spans="1:7" ht="24.6" customHeight="1" x14ac:dyDescent="0.25">
      <c r="A30" s="387"/>
      <c r="B30" s="282" t="s">
        <v>405</v>
      </c>
      <c r="C30" s="84">
        <v>1</v>
      </c>
      <c r="D30" s="84">
        <v>2617</v>
      </c>
      <c r="E30" s="223">
        <f t="shared" si="1"/>
        <v>1.4222826086956522</v>
      </c>
      <c r="F30" s="83">
        <v>2</v>
      </c>
      <c r="G30" s="89">
        <f t="shared" si="0"/>
        <v>1</v>
      </c>
    </row>
    <row r="31" spans="1:7" ht="24.6" customHeight="1" x14ac:dyDescent="0.25">
      <c r="A31" s="386" t="s">
        <v>404</v>
      </c>
      <c r="B31" s="281" t="s">
        <v>19</v>
      </c>
      <c r="C31" s="85">
        <v>1</v>
      </c>
      <c r="D31" s="85">
        <v>5253</v>
      </c>
      <c r="E31" s="224">
        <f t="shared" si="1"/>
        <v>2.8548913043478259</v>
      </c>
      <c r="F31" s="83">
        <v>1</v>
      </c>
      <c r="G31" s="90">
        <f t="shared" si="0"/>
        <v>0</v>
      </c>
    </row>
    <row r="32" spans="1:7" ht="24.6" customHeight="1" x14ac:dyDescent="0.25">
      <c r="A32" s="386"/>
      <c r="B32" s="281" t="s">
        <v>403</v>
      </c>
      <c r="C32" s="85">
        <v>2</v>
      </c>
      <c r="D32" s="85">
        <v>3027</v>
      </c>
      <c r="E32" s="224">
        <f t="shared" si="1"/>
        <v>1.6451086956521739</v>
      </c>
      <c r="F32" s="83">
        <v>2</v>
      </c>
      <c r="G32" s="90">
        <f t="shared" si="0"/>
        <v>0</v>
      </c>
    </row>
    <row r="33" spans="1:7" ht="24.6" customHeight="1" x14ac:dyDescent="0.25">
      <c r="A33" s="173" t="s">
        <v>100</v>
      </c>
      <c r="B33" s="173"/>
      <c r="C33" s="174">
        <f>SUM(C4:C32)</f>
        <v>38</v>
      </c>
      <c r="D33" s="174"/>
      <c r="E33" s="174"/>
      <c r="F33" s="174">
        <f>SUM(F4:F32)</f>
        <v>36</v>
      </c>
      <c r="G33" s="174">
        <f t="shared" si="0"/>
        <v>-2</v>
      </c>
    </row>
    <row r="34" spans="1:7" ht="15.75" x14ac:dyDescent="0.25">
      <c r="A34" s="97"/>
    </row>
    <row r="35" spans="1:7" ht="15.75" x14ac:dyDescent="0.25">
      <c r="A35" s="97"/>
    </row>
  </sheetData>
  <mergeCells count="15">
    <mergeCell ref="A27:A28"/>
    <mergeCell ref="A29:A30"/>
    <mergeCell ref="A31:A32"/>
    <mergeCell ref="A14:A16"/>
    <mergeCell ref="A17:A18"/>
    <mergeCell ref="A19:A20"/>
    <mergeCell ref="A21:A22"/>
    <mergeCell ref="A23:A24"/>
    <mergeCell ref="A25:A26"/>
    <mergeCell ref="A12:A13"/>
    <mergeCell ref="A1:F1"/>
    <mergeCell ref="A4:A5"/>
    <mergeCell ref="A6:A7"/>
    <mergeCell ref="A8:A9"/>
    <mergeCell ref="A10:A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31</vt:i4>
      </vt:variant>
    </vt:vector>
  </HeadingPairs>
  <TitlesOfParts>
    <vt:vector size="31" baseType="lpstr">
      <vt:lpstr>ACCC </vt:lpstr>
      <vt:lpstr>ACCT </vt:lpstr>
      <vt:lpstr>DCP</vt:lpstr>
      <vt:lpstr>RGF </vt:lpstr>
      <vt:lpstr>ACCD SIEGE </vt:lpstr>
      <vt:lpstr>ACCD AGENCE PRINCIPALE</vt:lpstr>
      <vt:lpstr>AGENCES ACCD</vt:lpstr>
      <vt:lpstr>GUICHET ACCD</vt:lpstr>
      <vt:lpstr>TG ABIDJAN</vt:lpstr>
      <vt:lpstr>TG1</vt:lpstr>
      <vt:lpstr>TG 2 (2)</vt:lpstr>
      <vt:lpstr>TG 3 (2)</vt:lpstr>
      <vt:lpstr>PD ADIDJAN YAKRO</vt:lpstr>
      <vt:lpstr>PD INTERIEUR</vt:lpstr>
      <vt:lpstr>PR 1 (2)</vt:lpstr>
      <vt:lpstr>PR 2 (2)</vt:lpstr>
      <vt:lpstr>PR 3 (2)</vt:lpstr>
      <vt:lpstr>TP ABIDJAN</vt:lpstr>
      <vt:lpstr>TP AUPRES DES MINISTERES</vt:lpstr>
      <vt:lpstr>TP 2 (2)</vt:lpstr>
      <vt:lpstr>TP3 (2)</vt:lpstr>
      <vt:lpstr>T1 (2)</vt:lpstr>
      <vt:lpstr>T2 (2)</vt:lpstr>
      <vt:lpstr>T3</vt:lpstr>
      <vt:lpstr> RPI  </vt:lpstr>
      <vt:lpstr> RECETTES PRINCIPELES</vt:lpstr>
      <vt:lpstr>AC EPN 1</vt:lpstr>
      <vt:lpstr>AC EPN 2</vt:lpstr>
      <vt:lpstr>AC EPN 3</vt:lpstr>
      <vt:lpstr>AC PROJET</vt:lpstr>
      <vt:lpstr>PAIERIES A L'ETRANGER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NIAMBE, AYA CYNTHIA MASSANDJE EPSE COCO</dc:creator>
  <cp:lastModifiedBy>ANTHELME ADOU KOUASSI</cp:lastModifiedBy>
  <dcterms:created xsi:type="dcterms:W3CDTF">2023-10-30T15:37:36Z</dcterms:created>
  <dcterms:modified xsi:type="dcterms:W3CDTF">2024-01-10T10:50:37Z</dcterms:modified>
</cp:coreProperties>
</file>