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2330"/>
  </bookViews>
  <sheets>
    <sheet name="IGAT " sheetId="12" r:id="rId1"/>
    <sheet name="IRT ABIDJAN" sheetId="16" r:id="rId2"/>
    <sheet name="IRT INTERIEUR" sheetId="17" r:id="rId3"/>
    <sheet name="OED TP" sheetId="13" r:id="rId4"/>
    <sheet name="DSDI" sheetId="11" r:id="rId5"/>
    <sheet name="DQN" sheetId="10" r:id="rId6"/>
    <sheet name="DCRP " sheetId="9" r:id="rId7"/>
    <sheet name="CRC-TP" sheetId="1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6" l="1"/>
  <c r="G14" i="17"/>
  <c r="D14" i="17"/>
  <c r="H14" i="17" s="1"/>
  <c r="H13" i="17"/>
  <c r="H12" i="17"/>
  <c r="H11" i="17"/>
  <c r="F11" i="17"/>
  <c r="H10" i="17"/>
  <c r="F10" i="17"/>
  <c r="H9" i="17"/>
  <c r="F9" i="17"/>
  <c r="H8" i="17"/>
  <c r="F8" i="17"/>
  <c r="H7" i="17"/>
  <c r="F7" i="17"/>
  <c r="H6" i="17"/>
  <c r="F6" i="17"/>
  <c r="H5" i="17"/>
  <c r="F5" i="17"/>
  <c r="H4" i="17"/>
  <c r="F4" i="17"/>
  <c r="G14" i="16"/>
  <c r="D14" i="16"/>
  <c r="H14" i="16" s="1"/>
  <c r="H13" i="16"/>
  <c r="H12" i="16"/>
  <c r="H11" i="16"/>
  <c r="H10" i="16"/>
  <c r="F10" i="16"/>
  <c r="H9" i="16"/>
  <c r="F9" i="16"/>
  <c r="H8" i="16"/>
  <c r="F8" i="16"/>
  <c r="H7" i="16"/>
  <c r="F7" i="16"/>
  <c r="H6" i="16"/>
  <c r="F6" i="16"/>
  <c r="H5" i="16"/>
  <c r="F5" i="16"/>
  <c r="H4" i="16"/>
  <c r="G93" i="12"/>
  <c r="D93" i="12"/>
  <c r="H92" i="12"/>
  <c r="F92" i="12"/>
  <c r="H91" i="12"/>
  <c r="F91" i="12"/>
  <c r="H90" i="12"/>
  <c r="F90" i="12"/>
  <c r="H89" i="12"/>
  <c r="F89" i="12"/>
  <c r="H88" i="12"/>
  <c r="F88" i="12"/>
  <c r="H87" i="12"/>
  <c r="F87" i="12"/>
  <c r="H86" i="12"/>
  <c r="F86" i="12"/>
  <c r="H85" i="12"/>
  <c r="F85" i="12"/>
  <c r="H84" i="12"/>
  <c r="F84" i="12"/>
  <c r="H83" i="12"/>
  <c r="F83" i="12"/>
  <c r="H82" i="12"/>
  <c r="F82" i="12"/>
  <c r="H81" i="12"/>
  <c r="F81" i="12"/>
  <c r="H80" i="12"/>
  <c r="F80" i="12"/>
  <c r="H79" i="12"/>
  <c r="F79" i="12"/>
  <c r="H78" i="12"/>
  <c r="F78" i="12"/>
  <c r="H77" i="12"/>
  <c r="F77" i="12"/>
  <c r="H76" i="12"/>
  <c r="F76" i="12"/>
  <c r="H75" i="12"/>
  <c r="F75" i="12"/>
  <c r="H74" i="12"/>
  <c r="F74" i="12"/>
  <c r="H73" i="12"/>
  <c r="F73" i="12"/>
  <c r="H72" i="12"/>
  <c r="F72" i="12"/>
  <c r="H71" i="12"/>
  <c r="F71" i="12"/>
  <c r="H70" i="12"/>
  <c r="F70" i="12"/>
  <c r="H69" i="12"/>
  <c r="F69" i="12"/>
  <c r="H68" i="12"/>
  <c r="F68" i="12"/>
  <c r="H67" i="12"/>
  <c r="F67" i="12"/>
  <c r="H66" i="12"/>
  <c r="F66" i="12"/>
  <c r="H65" i="12"/>
  <c r="F65" i="12"/>
  <c r="H64" i="12"/>
  <c r="F64" i="12"/>
  <c r="H63" i="12"/>
  <c r="F63" i="12"/>
  <c r="H62" i="12"/>
  <c r="F62" i="12"/>
  <c r="H61" i="12"/>
  <c r="F61" i="12"/>
  <c r="H60" i="12"/>
  <c r="F60" i="12"/>
  <c r="H59" i="12"/>
  <c r="F59" i="12"/>
  <c r="H58" i="12"/>
  <c r="F58" i="12"/>
  <c r="H57" i="12"/>
  <c r="F57" i="12"/>
  <c r="H56" i="12"/>
  <c r="F56" i="12"/>
  <c r="H55" i="12"/>
  <c r="F55" i="12"/>
  <c r="H54" i="12"/>
  <c r="F54" i="12"/>
  <c r="H53" i="12"/>
  <c r="F53" i="12"/>
  <c r="H52" i="12"/>
  <c r="F52" i="12"/>
  <c r="H51" i="12"/>
  <c r="F51" i="12"/>
  <c r="H50" i="12"/>
  <c r="F50" i="12"/>
  <c r="H49" i="12"/>
  <c r="F49" i="12"/>
  <c r="H48" i="12"/>
  <c r="F48" i="12"/>
  <c r="H47" i="12"/>
  <c r="F47" i="12"/>
  <c r="H46" i="12"/>
  <c r="F46" i="12"/>
  <c r="H45" i="12"/>
  <c r="F45" i="12"/>
  <c r="H44" i="12"/>
  <c r="F44" i="12"/>
  <c r="H43" i="12"/>
  <c r="F43" i="12"/>
  <c r="H42" i="12"/>
  <c r="F42" i="12"/>
  <c r="H41" i="12"/>
  <c r="F41" i="12"/>
  <c r="H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H32" i="12"/>
  <c r="F32" i="12"/>
  <c r="H31" i="12"/>
  <c r="F31" i="12"/>
  <c r="H30" i="12"/>
  <c r="F30" i="12"/>
  <c r="H29" i="12"/>
  <c r="F29" i="12"/>
  <c r="H28" i="12"/>
  <c r="F28" i="12"/>
  <c r="H27" i="12"/>
  <c r="F27" i="12"/>
  <c r="H26" i="12"/>
  <c r="H25" i="12"/>
  <c r="F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93" i="12" s="1"/>
  <c r="G20" i="15" l="1"/>
  <c r="E20" i="15"/>
  <c r="D20" i="15"/>
  <c r="H19" i="15"/>
  <c r="F19" i="15"/>
  <c r="H18" i="15"/>
  <c r="F18" i="15"/>
  <c r="H17" i="15"/>
  <c r="F17" i="15"/>
  <c r="H16" i="15"/>
  <c r="F16" i="15"/>
  <c r="H15" i="15"/>
  <c r="F15" i="15"/>
  <c r="H14" i="15"/>
  <c r="F14" i="15"/>
  <c r="H13" i="15"/>
  <c r="H12" i="15"/>
  <c r="H11" i="15"/>
  <c r="H10" i="15"/>
  <c r="H9" i="15"/>
  <c r="H8" i="15"/>
  <c r="H7" i="15"/>
  <c r="H6" i="15"/>
  <c r="H5" i="15"/>
  <c r="F20" i="15"/>
  <c r="G45" i="13"/>
  <c r="D45" i="13"/>
  <c r="H44" i="13"/>
  <c r="H43" i="13"/>
  <c r="F43" i="13"/>
  <c r="H42" i="13"/>
  <c r="H41" i="13"/>
  <c r="F41" i="13"/>
  <c r="H40" i="13"/>
  <c r="H39" i="13"/>
  <c r="F39" i="13"/>
  <c r="H38" i="13"/>
  <c r="H37" i="13"/>
  <c r="F37" i="13"/>
  <c r="H36" i="13"/>
  <c r="H35" i="13"/>
  <c r="F35" i="13"/>
  <c r="H34" i="13"/>
  <c r="H33" i="13"/>
  <c r="F33" i="13"/>
  <c r="H32" i="13"/>
  <c r="F32" i="13"/>
  <c r="H31" i="13"/>
  <c r="F31" i="13"/>
  <c r="H30" i="13"/>
  <c r="F30" i="13"/>
  <c r="H29" i="13"/>
  <c r="F29" i="13"/>
  <c r="H28" i="13"/>
  <c r="F28" i="13"/>
  <c r="H27" i="13"/>
  <c r="H26" i="13"/>
  <c r="H25" i="13"/>
  <c r="F25" i="13"/>
  <c r="H24" i="13"/>
  <c r="H23" i="13"/>
  <c r="H22" i="13"/>
  <c r="F22" i="13"/>
  <c r="H21" i="13"/>
  <c r="H20" i="13"/>
  <c r="F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G35" i="11"/>
  <c r="H35" i="11" s="1"/>
  <c r="D35" i="11"/>
  <c r="H34" i="11"/>
  <c r="F34" i="11"/>
  <c r="H33" i="11"/>
  <c r="F33" i="11"/>
  <c r="H32" i="11"/>
  <c r="F32" i="11"/>
  <c r="H31" i="11"/>
  <c r="F31" i="11"/>
  <c r="H30" i="11"/>
  <c r="F30" i="11"/>
  <c r="H29" i="11"/>
  <c r="F29" i="11"/>
  <c r="H28" i="11"/>
  <c r="F28" i="11"/>
  <c r="H27" i="11"/>
  <c r="F27" i="11"/>
  <c r="H26" i="11"/>
  <c r="F26" i="11"/>
  <c r="H25" i="11"/>
  <c r="F25" i="11"/>
  <c r="H24" i="11"/>
  <c r="F24" i="11"/>
  <c r="H23" i="11"/>
  <c r="F23" i="11"/>
  <c r="H22" i="11"/>
  <c r="F22" i="11"/>
  <c r="H21" i="11"/>
  <c r="F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G39" i="10"/>
  <c r="D39" i="10"/>
  <c r="H38" i="10"/>
  <c r="F38" i="10"/>
  <c r="H37" i="10"/>
  <c r="F37" i="10"/>
  <c r="H36" i="10"/>
  <c r="F36" i="10"/>
  <c r="H35" i="10"/>
  <c r="F35" i="10"/>
  <c r="H34" i="10"/>
  <c r="F34" i="10"/>
  <c r="H33" i="10"/>
  <c r="F33" i="10"/>
  <c r="H32" i="10"/>
  <c r="F32" i="10"/>
  <c r="H31" i="10"/>
  <c r="F31" i="10"/>
  <c r="H30" i="10"/>
  <c r="F30" i="10"/>
  <c r="H29" i="10"/>
  <c r="F29" i="10"/>
  <c r="H28" i="10"/>
  <c r="F28" i="10"/>
  <c r="H27" i="10"/>
  <c r="F27" i="10"/>
  <c r="H26" i="10"/>
  <c r="F26" i="10"/>
  <c r="H25" i="10"/>
  <c r="F25" i="10"/>
  <c r="H24" i="10"/>
  <c r="F24" i="10"/>
  <c r="H23" i="10"/>
  <c r="F23" i="10"/>
  <c r="H22" i="10"/>
  <c r="F22" i="10"/>
  <c r="H21" i="10"/>
  <c r="F21" i="10"/>
  <c r="H20" i="10"/>
  <c r="F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39" i="10" s="1"/>
  <c r="H5" i="10"/>
  <c r="H36" i="9"/>
  <c r="G36" i="9"/>
  <c r="D36" i="9"/>
  <c r="H35" i="9"/>
  <c r="F35" i="9"/>
  <c r="H34" i="9"/>
  <c r="F34" i="9"/>
  <c r="H33" i="9"/>
  <c r="F33" i="9"/>
  <c r="H32" i="9"/>
  <c r="H31" i="9"/>
  <c r="F31" i="9"/>
  <c r="E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H22" i="9"/>
  <c r="F22" i="9"/>
  <c r="H21" i="9"/>
  <c r="F21" i="9"/>
  <c r="H20" i="9"/>
  <c r="F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5" i="13" l="1"/>
  <c r="H20" i="15"/>
</calcChain>
</file>

<file path=xl/sharedStrings.xml><?xml version="1.0" encoding="utf-8"?>
<sst xmlns="http://schemas.openxmlformats.org/spreadsheetml/2006/main" count="456" uniqueCount="342">
  <si>
    <t>TOTAL</t>
  </si>
  <si>
    <t>Chauffeur de liaison</t>
  </si>
  <si>
    <t>Chauffeur du Directeur</t>
  </si>
  <si>
    <t>Chauffeur</t>
  </si>
  <si>
    <t>Chargé du suivi des conventions et questions judiciaires</t>
  </si>
  <si>
    <t>Chef de section Suivi des Conventions et Questions Judiciaires</t>
  </si>
  <si>
    <t>Section Suivi des Conventions et Questions Judiciaires</t>
  </si>
  <si>
    <t>Chargé de la reglementation et de l'assistance juridique</t>
  </si>
  <si>
    <t>Chef de section Règlementation et Assistance Juridique</t>
  </si>
  <si>
    <t>Section Règlementation et Assistance Juridique</t>
  </si>
  <si>
    <t>Chargé de l'analyse et de la synthèse Documentaire</t>
  </si>
  <si>
    <t>Chef de section Analyse et Synthèse Documentaire</t>
  </si>
  <si>
    <t>Section Analyse et Synthèse Documentaire</t>
  </si>
  <si>
    <t xml:space="preserve">Chargé de planification et de suivi-évaluation de l'action administrative    </t>
  </si>
  <si>
    <t>Chef de section  Planification et Suivi-Evaluation de l'action Administrative</t>
  </si>
  <si>
    <t>Section Planification et Suivi-Evaluation de l'action Administrative</t>
  </si>
  <si>
    <t>Chargé de la coordination de l'action administrative</t>
  </si>
  <si>
    <t>Chef de section Coordination de l'action Administrative</t>
  </si>
  <si>
    <t>Section Coordination de l'action Administrative</t>
  </si>
  <si>
    <t>Chargé d'études suivi et évaluations des projets stratégiques</t>
  </si>
  <si>
    <t>Chef de service Gestion des Projets Stratégiques</t>
  </si>
  <si>
    <t>Section Gestion des Projets Stratégiques</t>
  </si>
  <si>
    <t>Chargé de la veille stratégique et études prospectives</t>
  </si>
  <si>
    <t>Chef de section Veille Stratégique et Etudes Prospectives</t>
  </si>
  <si>
    <t>Section Veille Stratégique et Etudes Prospectives</t>
  </si>
  <si>
    <t>Chargé des Ressources Humaines et Moyens Généraux</t>
  </si>
  <si>
    <t>Chef de service Ressources Humaines et Moyens Généraux</t>
  </si>
  <si>
    <t>Service Ressources Humaines et Moyens Généraux</t>
  </si>
  <si>
    <t>Chargé de la Qualité, Contrôle Interne et Ecoute Client</t>
  </si>
  <si>
    <t>Chef de service Qualité, Contrôle Interne et Ecoute Client</t>
  </si>
  <si>
    <t>Service Qualité, Contrôle Interne et Ecoute Client</t>
  </si>
  <si>
    <t>Chargé des informations documentées</t>
  </si>
  <si>
    <t>Chef de service  Informations Documentées</t>
  </si>
  <si>
    <t>Service Informations Documentées</t>
  </si>
  <si>
    <t>Chargé du courrier</t>
  </si>
  <si>
    <t>Chef de service Courrier Institutionnel</t>
  </si>
  <si>
    <t>Service Courrier Institutionnel</t>
  </si>
  <si>
    <t>Chargé du secretariat</t>
  </si>
  <si>
    <t>Chef de service Secrétariat</t>
  </si>
  <si>
    <t>Service Secrétariat</t>
  </si>
  <si>
    <t>Sous-directeur des Affaires Juridiques</t>
  </si>
  <si>
    <t>Sous-directeur de la Planification et de la Coordination de l'action administrative</t>
  </si>
  <si>
    <t>Sous-directeur de la Prospective et de la Stratégie</t>
  </si>
  <si>
    <t>Directeur de la Stratégie et du Développement lnstitutionnel</t>
  </si>
  <si>
    <t>ECART (V1/V2)</t>
  </si>
  <si>
    <t>Effectif validé</t>
  </si>
  <si>
    <t>Effectif défini par la charge de travail</t>
  </si>
  <si>
    <t>Charge de travail annuelle (heures)</t>
  </si>
  <si>
    <t>Effectif proposé par le groupe de travail</t>
  </si>
  <si>
    <t>Effectif existant</t>
  </si>
  <si>
    <t>Poste de travail</t>
  </si>
  <si>
    <t>Service</t>
  </si>
  <si>
    <t>TABLEAU SYNOPTIQUE DES RESULTATS DE LA PESEE DES POSTES DE LA DIRECTION DE LA STRATEGIE ET DU DEVELOPPEMENT INSTITUTIONNEL</t>
  </si>
  <si>
    <t>Chauffeur DQN</t>
  </si>
  <si>
    <t>Chargé de la surveillance</t>
  </si>
  <si>
    <t>Chef de service  Surveillance des Risques</t>
  </si>
  <si>
    <t>Service Surveillance des Risques</t>
  </si>
  <si>
    <t>Chef de service  Planification et Déploiement du Dispositif de Contrôle interne et de la maitrise des risques</t>
  </si>
  <si>
    <t>Service Planification et Déploiement du Dispositif de Contrôle interne et de la maitrise des risques</t>
  </si>
  <si>
    <t>Chargé Qualité du Système d'Information</t>
  </si>
  <si>
    <t>Chef de service Qualité des Dépenses Publiques</t>
  </si>
  <si>
    <t>Service Qualité du Système d'Information</t>
  </si>
  <si>
    <t xml:space="preserve">Chargé Qualité des Dépenses Publiques </t>
  </si>
  <si>
    <t>Chef de service</t>
  </si>
  <si>
    <t>Service Qualité des Dépenses Publiques</t>
  </si>
  <si>
    <t>Chargé de Qualité Fiabilité Comptable</t>
  </si>
  <si>
    <t>Chef de service  Fiabilité Comptable</t>
  </si>
  <si>
    <t>Service Fiabilité Comptable</t>
  </si>
  <si>
    <t>Chargé du contrôle et de la reglémentation</t>
  </si>
  <si>
    <t>Chef de service Qualité du Contrôle et de la Règlementation de l'Activité Bancaire et Financière</t>
  </si>
  <si>
    <t>Service Qualité du Contrôle et de la Règlementation de l'Activité Bancaire et Financière</t>
  </si>
  <si>
    <t>Chargé de la  Qualité de la Mobilisation des Ressources Financières</t>
  </si>
  <si>
    <t>Chef de service Qualité de la Mobilisation des Ressources Financières</t>
  </si>
  <si>
    <t>Service Qualité de la Mobilisation des Ressources Financières</t>
  </si>
  <si>
    <t>Chargé de Qualité des Moyens généraux, de l'hygiène et de la Sécurité</t>
  </si>
  <si>
    <t>Chef de service Qualité des Moyens Généraux, de l'hygiène et de la Sécurité</t>
  </si>
  <si>
    <t>Service Qualité des Moyens Généraux, de l'hygiène et de la Sécurité</t>
  </si>
  <si>
    <t>Chef de service Qualité des Ressources Humaines et de la Formation</t>
  </si>
  <si>
    <t>Service Qualité des Ressources Humaines et de la Formation</t>
  </si>
  <si>
    <t>Chargé de la service Qualité Administrative et Documentation</t>
  </si>
  <si>
    <t>Chef de service Qualité Administrative et Documentation</t>
  </si>
  <si>
    <t>Service Qualité Administrative et Documentation</t>
  </si>
  <si>
    <t>Chargé Ressources Humaines et Moyens Généraux</t>
  </si>
  <si>
    <t>Chef de service  Ressources Humaines et Moyens Généraux</t>
  </si>
  <si>
    <t>Chargé des Informations Documentées</t>
  </si>
  <si>
    <t>Chargé du Courrier</t>
  </si>
  <si>
    <t>Chef de service Courrier</t>
  </si>
  <si>
    <t>Service Courrier</t>
  </si>
  <si>
    <t>Chargé du Secrétariat</t>
  </si>
  <si>
    <t>Chef de service  Secrétariat</t>
  </si>
  <si>
    <t>Sous-directeur du Contrôle lnterne et de la Maîtrise des Risques</t>
  </si>
  <si>
    <t>Sous-directeur de la Qualité Comptable</t>
  </si>
  <si>
    <t>Sous-directeur de la Qualité Financière et Bancaire</t>
  </si>
  <si>
    <t>Sous-directeur de la Qualité Administrative</t>
  </si>
  <si>
    <t>Directeur de la Qualité et de la Normalisation</t>
  </si>
  <si>
    <t>TABLEAU SYNOPTIQUE DES RESULTATS DE LA PESEE DES POSTES DE LA DIRECTION DE LA QUALITE ET DE LA NORMALISATION</t>
  </si>
  <si>
    <t>Chargé de production</t>
  </si>
  <si>
    <t>Attaché de presse</t>
  </si>
  <si>
    <t>Chef de Service Relations Presse et Production</t>
  </si>
  <si>
    <t>Service Relations Presse et Production</t>
  </si>
  <si>
    <t xml:space="preserve">Chargé du protocole </t>
  </si>
  <si>
    <t>Chargé de Communication événementielle</t>
  </si>
  <si>
    <t xml:space="preserve">Chargé de Communication externe et des Relations Publiques </t>
  </si>
  <si>
    <t>Chef de Service Relations Publiques</t>
  </si>
  <si>
    <t>Service Relations Publiques</t>
  </si>
  <si>
    <t>Infographiste</t>
  </si>
  <si>
    <t>Community manager</t>
  </si>
  <si>
    <t>Webmaster</t>
  </si>
  <si>
    <t>Chargé de Communication Intranet</t>
  </si>
  <si>
    <t>Chef de Service TIC</t>
  </si>
  <si>
    <t>Service Technologies de l'Information et de la Communication (TIC)</t>
  </si>
  <si>
    <t>Reporter-photographe</t>
  </si>
  <si>
    <t>Journaliste d'entreprise</t>
  </si>
  <si>
    <t>Chargé de Communication Interne</t>
  </si>
  <si>
    <t>Chef de Service Communication Interne</t>
  </si>
  <si>
    <t>Service Communication Interne</t>
  </si>
  <si>
    <t>Chef de Service Qualité, Contrôle Interne et Écoute Client</t>
  </si>
  <si>
    <t xml:space="preserve">Chauffeur de liaison </t>
  </si>
  <si>
    <t>Chargé des  Ressources Humaines et Moyens Généraux</t>
  </si>
  <si>
    <t>Chef de Service Ressources Humaines et Moyens Généraux</t>
  </si>
  <si>
    <t>Chargé des Informations documentées</t>
  </si>
  <si>
    <t>Chef de Service Informations Documentées</t>
  </si>
  <si>
    <t>Chef de Service courrier</t>
  </si>
  <si>
    <t xml:space="preserve">Secrétaire </t>
  </si>
  <si>
    <t>Chef de Service Secrétariat</t>
  </si>
  <si>
    <t>Sous-directeur des Relations Publiques</t>
  </si>
  <si>
    <t>Sous-directeur de la Communication lnterne et des Technologies de l'lnformation et de la Communication</t>
  </si>
  <si>
    <t>Directeur de la Communication et des Relations Publiques</t>
  </si>
  <si>
    <t>TABLEAU SYNOPTIQUE DES RESULTATS DE LA PESEE DES POSTES DE LA DIRECTION DE LA COMMUNICATION ET DES RELATIONS PUBLIQUES (DCRP)</t>
  </si>
  <si>
    <t>Liaison</t>
  </si>
  <si>
    <t>Chauffeur OED TP</t>
  </si>
  <si>
    <t>charge de l'elaboration des rapports d'enquete</t>
  </si>
  <si>
    <t>Chef de service Exploitation des résultats d'enquête</t>
  </si>
  <si>
    <t>Service Exploitation des résultats d'enquête</t>
  </si>
  <si>
    <t>charge de la mise en œuvre des enquetes</t>
  </si>
  <si>
    <t>Chef de service Réalisation des enquêtes</t>
  </si>
  <si>
    <t>Service Réalisation des enquêtes</t>
  </si>
  <si>
    <t>charge de la passation des marches</t>
  </si>
  <si>
    <t>Chef de service Programmation et Budget</t>
  </si>
  <si>
    <t>Service programmation et budget</t>
  </si>
  <si>
    <t>charge des etudes prospectives</t>
  </si>
  <si>
    <t>Chef de service Etudes</t>
  </si>
  <si>
    <t>Service études</t>
  </si>
  <si>
    <t>agent de l'elaboration du bulletin ethique</t>
  </si>
  <si>
    <t>Chef de service Traitements des données</t>
  </si>
  <si>
    <t>Service traitement des données</t>
  </si>
  <si>
    <t>charge de l'elaboration du rapport</t>
  </si>
  <si>
    <t>Chef de service Gestion de l'applicatif du profil éthique</t>
  </si>
  <si>
    <t>Service gestion de l'applicatif du profil éthique</t>
  </si>
  <si>
    <t>Chef de service Audio-visuel</t>
  </si>
  <si>
    <t>Service de l'audio-visuel</t>
  </si>
  <si>
    <t>charge de l'elaboration des rapports d'evaluation</t>
  </si>
  <si>
    <t>chef de service</t>
  </si>
  <si>
    <t>service mise en œuvre des recommandation</t>
  </si>
  <si>
    <t>charge de l'elaboration des traitements</t>
  </si>
  <si>
    <t>service instruction des requetes</t>
  </si>
  <si>
    <t>Charge de l'organisation de la ceremonie</t>
  </si>
  <si>
    <t>Charge de l'organisation du concours</t>
  </si>
  <si>
    <t>Chef de service Organisation du Prix d'Excellence</t>
  </si>
  <si>
    <t>Service d'organisation du Prix d'Excellence</t>
  </si>
  <si>
    <t>charge de l'elaboration des rapports de sensibilisation</t>
  </si>
  <si>
    <t>charge de l'organisation des seances</t>
  </si>
  <si>
    <t>Chef de service Réalisation des activités de sensibilisation</t>
  </si>
  <si>
    <t>Service Réalisation des activités de sensibilisation</t>
  </si>
  <si>
    <t>Charge de la programmation et du budget</t>
  </si>
  <si>
    <t>Chef de service Conception et Planification</t>
  </si>
  <si>
    <t>Service Conception et Planification</t>
  </si>
  <si>
    <t xml:space="preserve">Chef de service Ressources Humaines et Moyens Généraux </t>
  </si>
  <si>
    <t>Chargé du courrier et informations documentées</t>
  </si>
  <si>
    <t>Chef de service Courrier et Informations Documentées</t>
  </si>
  <si>
    <t>Service Courrier et Informations Documentées</t>
  </si>
  <si>
    <t>chargé du secretariat</t>
  </si>
  <si>
    <t>Chef de section</t>
  </si>
  <si>
    <t>Chef de département</t>
  </si>
  <si>
    <t>Secrétaire Général Adjoint</t>
  </si>
  <si>
    <t>Secrétaire Général</t>
  </si>
  <si>
    <t>Coordonnateur Adjoint</t>
  </si>
  <si>
    <t>Coordonnateur</t>
  </si>
  <si>
    <t>TABLEAU SYNOPTIQUE DES RESULTATS DE LA PESEE DES POSTES DE L'OBSERVATOIRE DE L'ETHIQUE ET DE LA DEONTOLOGIE DU TRESOR PUBLIC (OED-TP)</t>
  </si>
  <si>
    <t>Chargé de la Gestion des préoccupations</t>
  </si>
  <si>
    <t>Superviseur en charge de la gestion des préoccupaions des clients</t>
  </si>
  <si>
    <t>Service Gestion des préoccupations Clients</t>
  </si>
  <si>
    <t>Chargé de l' Accueil Physique</t>
  </si>
  <si>
    <t xml:space="preserve">Superviseur </t>
  </si>
  <si>
    <t>Service Accueil Physique et Téléphonique</t>
  </si>
  <si>
    <t>Chargé du Suivi-évaluation</t>
  </si>
  <si>
    <t>Chef de Service de Suivi des Indicateurs de Performance</t>
  </si>
  <si>
    <t>Téléconseiller</t>
  </si>
  <si>
    <t>Standardiste Ex-Ambassade</t>
  </si>
  <si>
    <t>Standardiste PGT</t>
  </si>
  <si>
    <t>Superviseur Call Center</t>
  </si>
  <si>
    <t>Service Call Center et Standard</t>
  </si>
  <si>
    <t>Responsable</t>
  </si>
  <si>
    <t>TABLEAU SYNOPTIQUE DES RESULTATS DE LA PESEE DES POSTES DE CRC-TP</t>
  </si>
  <si>
    <t>Chauffeur de l'inspecteur</t>
  </si>
  <si>
    <t>Chargé des Analyses des Etats Financiers et des Instructions Comptables</t>
  </si>
  <si>
    <t>Chef de Section des Analyses des Etats Financiers et des Instructions Comptables</t>
  </si>
  <si>
    <t>Chargé du suivi des Etudes</t>
  </si>
  <si>
    <t>Chef de Section des Etudes</t>
  </si>
  <si>
    <t>Département des Etudes et des Analyses</t>
  </si>
  <si>
    <t xml:space="preserve">Chargé du Suivi de la Matrice du Courrier et des Odres de missions de l'IGAT </t>
  </si>
  <si>
    <t xml:space="preserve">Chargé des Statistiques </t>
  </si>
  <si>
    <t xml:space="preserve">Chef de section Statistiques </t>
  </si>
  <si>
    <t>Chargé du Suivi de l'applicatif des comptes bancaires</t>
  </si>
  <si>
    <t>Chargé du Suivi de l'applicatif linx</t>
  </si>
  <si>
    <t>Chef de Section du Suivi des Applicatifs</t>
  </si>
  <si>
    <t>Département des Statistiques et du Suivi des Applicatifs</t>
  </si>
  <si>
    <t>Chargé du Suivi de l'Evaluation des Performances</t>
  </si>
  <si>
    <t>Chef de Section du Suivi de l'Evaluation des Performances</t>
  </si>
  <si>
    <t xml:space="preserve">Chargé du Suivi des Formations </t>
  </si>
  <si>
    <t xml:space="preserve">Chef de Section du Suivi des Formations </t>
  </si>
  <si>
    <t>Département de la Formation et du suivi de l'Evaluation des Performances</t>
  </si>
  <si>
    <t>Chargé du suivi des dossiers d'ouverture et de clôture des comptes bancaires</t>
  </si>
  <si>
    <t>Chef de Section Suivi des dossiers d'ouverture et de clôture des comptes bancaires</t>
  </si>
  <si>
    <t>Chargé du Suivi des Accréditations des Comptables Publics</t>
  </si>
  <si>
    <t>Chef de Section Suivi des accréditations des Comptables Publics</t>
  </si>
  <si>
    <t>Département du Suivi des Comptes Bancaires et des Administrations Publiques</t>
  </si>
  <si>
    <t>Chargé du contentieux</t>
  </si>
  <si>
    <t>Chef de Section Suivi des contentieux</t>
  </si>
  <si>
    <t>Chargé de la Régulation</t>
  </si>
  <si>
    <t>Chef de Section Régulation</t>
  </si>
  <si>
    <t>Département de la Régulation et Suivi du Contentieux</t>
  </si>
  <si>
    <t>Département de l'Audit des Systèmes d'Information</t>
  </si>
  <si>
    <t>Département de l'Audit Général</t>
  </si>
  <si>
    <t>Département de l'Administration Générale</t>
  </si>
  <si>
    <t>Chargé des Régies de Recettes</t>
  </si>
  <si>
    <t>Chef de section des Régies de Recettes</t>
  </si>
  <si>
    <t>Département des Régies de Recettes et d'Avances auprès des PCG</t>
  </si>
  <si>
    <t>Chargé des Postes Comptables Spécialisés des Douanes</t>
  </si>
  <si>
    <t>Chef de section des Postes Comptables Spécialisés des Douanes</t>
  </si>
  <si>
    <t>Chargé des Postes Comptables Spécialisés des Impots</t>
  </si>
  <si>
    <t>Chef de section des Postes Comptables Spécialisés des Impots</t>
  </si>
  <si>
    <t>Département des Postes Comptables Spécialisés</t>
  </si>
  <si>
    <t>Chargé du Secteur Financier</t>
  </si>
  <si>
    <t>Chef de section du Secteur Financier</t>
  </si>
  <si>
    <t>Chargé des ACCD</t>
  </si>
  <si>
    <t>Chef de section des ACCD</t>
  </si>
  <si>
    <t>Département des ACCD et du Secteur Financier</t>
  </si>
  <si>
    <t>Chargé des PAE</t>
  </si>
  <si>
    <t>Chef de section des PAE</t>
  </si>
  <si>
    <t>Chargé des EPN</t>
  </si>
  <si>
    <t>Chef de section des EPN</t>
  </si>
  <si>
    <t>Département des Etablissements Publics Nationaux et des Paieries à l'étranger</t>
  </si>
  <si>
    <t>Chargé des Agences Comptables de Projet (ACP)</t>
  </si>
  <si>
    <t>Chef de section des Agences Comptables de Projet (ACP)</t>
  </si>
  <si>
    <t>Chargé des PCG</t>
  </si>
  <si>
    <t>Chef de section des PCG</t>
  </si>
  <si>
    <t>Département des Postes Comptables Généraux et Agences Comptables de Projets</t>
  </si>
  <si>
    <t>Chargé des Trésoreries Principales et Trésoreries (TP et T)</t>
  </si>
  <si>
    <t>Chef de section des Trésoreries Principales et Trésoreries (TP et T)</t>
  </si>
  <si>
    <t>Chargé des Paieries de District Autonomes et Paieries de Région</t>
  </si>
  <si>
    <t>Chef de section des Paieries de District Autonomes et Paieries de Région</t>
  </si>
  <si>
    <t>Chargé des Trésoreries Générales (TG)</t>
  </si>
  <si>
    <t>Chef de section des Trésoreries Générales (TG)</t>
  </si>
  <si>
    <t>Département des Postes Comptables Déconcentrés</t>
  </si>
  <si>
    <t>Chargé de Section Harmonisation des Méthodes et Procédures</t>
  </si>
  <si>
    <t>Chef de Section Harmonisation des Méthodes et Procédures</t>
  </si>
  <si>
    <t>Chargé de Section Planification,Statistiques et Déploiement des Outils Qualité</t>
  </si>
  <si>
    <t>Chef de Section Planification,Statistiques et Déploiement des Outils Qualité</t>
  </si>
  <si>
    <t>Département du Suivi des activités de Contrôle</t>
  </si>
  <si>
    <t>Chargé du Courrier DEA</t>
  </si>
  <si>
    <t>Chef de service Courrier et informations documentées DEA</t>
  </si>
  <si>
    <t>Courrier et Informations documentées DEA</t>
  </si>
  <si>
    <t>Chargé du Secrétariat DEA</t>
  </si>
  <si>
    <t>Chef de service Secrétariat Ressources Humaines et Moyens Généraux/ DEA</t>
  </si>
  <si>
    <t>Secrétariat Ressources Humaines Moyens Généraux DEA</t>
  </si>
  <si>
    <t>Chef de service courrier et informations documentées</t>
  </si>
  <si>
    <t>Chef de service Secrétariat Ressources Humaines et Moyens Généraux/ DAI</t>
  </si>
  <si>
    <t>Secrétariat Ressources Humaines Moyens Généraux DAI</t>
  </si>
  <si>
    <t>Chargé du Courrier DOC</t>
  </si>
  <si>
    <t>Chef de service Courrier et Informations documentées</t>
  </si>
  <si>
    <t>Courrier et Informations documentées DOC</t>
  </si>
  <si>
    <t>Chargé du Secrétariat Ressources Humaines et Moyens Généraux/ DOC</t>
  </si>
  <si>
    <t>Chef de service Secrétariat Ressources Humaines et Moyens Généraux/ DOC</t>
  </si>
  <si>
    <t>Secrétariat Ressources Humaines Moyens Généraux DOC</t>
  </si>
  <si>
    <t>Chargé de Communication</t>
  </si>
  <si>
    <t>Chef de Service Communication et Ecoute-Client</t>
  </si>
  <si>
    <t>Communication et Ecoute Client</t>
  </si>
  <si>
    <t>Chargé de Qualité Contrôle Interne</t>
  </si>
  <si>
    <t>Chef de service Qualité et Contrôle Interne</t>
  </si>
  <si>
    <t>Qualité et Contrôle Interne</t>
  </si>
  <si>
    <t>Chargé de Ressources Humaines</t>
  </si>
  <si>
    <t>Chef de service Ressources Humaines</t>
  </si>
  <si>
    <t>Ressources Humaines</t>
  </si>
  <si>
    <t>Chargé des Moyens Généraux</t>
  </si>
  <si>
    <t>Chef de service Moyens Généraux</t>
  </si>
  <si>
    <t>Moyens Généraux</t>
  </si>
  <si>
    <t>Chargé de la gestion des informations documentées</t>
  </si>
  <si>
    <t>Chef de service Informations documentées</t>
  </si>
  <si>
    <t>Informations documentées</t>
  </si>
  <si>
    <t xml:space="preserve">Chef de service courrier </t>
  </si>
  <si>
    <t>Courrier</t>
  </si>
  <si>
    <t>Secrétariat IAGT</t>
  </si>
  <si>
    <t>Chef de division DAI</t>
  </si>
  <si>
    <t>Chef de division DOC</t>
  </si>
  <si>
    <t>Chef de division DEA</t>
  </si>
  <si>
    <t>lnspecteur Auditeur Général Adjoint 2</t>
  </si>
  <si>
    <t>lnspecteur Auditeur Général Adjoint 1</t>
  </si>
  <si>
    <t>lnspecteur Auditeur Général</t>
  </si>
  <si>
    <t>TABLEAU SYNOPTIQUE DES RESULTATS DE LA PESEE DES POSTES DE L'IGAT</t>
  </si>
  <si>
    <t>Direction</t>
  </si>
  <si>
    <t>Sous-Direction1</t>
  </si>
  <si>
    <t>Sous-Direction2</t>
  </si>
  <si>
    <t>Chargé de la qualité, du Contrôle Interne et de l'écoute client</t>
  </si>
  <si>
    <t xml:space="preserve">Direction </t>
  </si>
  <si>
    <t>Sous-Direction 1</t>
  </si>
  <si>
    <t>Sous-Direction 2</t>
  </si>
  <si>
    <t>Sous-Direction 3</t>
  </si>
  <si>
    <t>Sous-Direction 4</t>
  </si>
  <si>
    <t>Chargé de la Planification et Déploiement du Dispositif de Contrôle interne et de la maitrise des risques</t>
  </si>
  <si>
    <t>Inspection Générale</t>
  </si>
  <si>
    <t>Chargé du suivi du courrier "ARRIVEE" et DEPART</t>
  </si>
  <si>
    <t>Chargé du courrier et de l'informations documentées</t>
  </si>
  <si>
    <t>Auditeur Adminisitration Générale</t>
  </si>
  <si>
    <t>Auditeur Générale</t>
  </si>
  <si>
    <t>Auditeur des Systèmes d'Informations</t>
  </si>
  <si>
    <t>Chargé de la qualité et du contrôle interne</t>
  </si>
  <si>
    <t>Chargé des ressources humaines et MG</t>
  </si>
  <si>
    <t>33</t>
  </si>
  <si>
    <t>Courrier et Informations documentées DAI</t>
  </si>
  <si>
    <t>Effectif validé2</t>
  </si>
  <si>
    <t>IRT/ABIDJAN</t>
  </si>
  <si>
    <t>Chef d'Antenne</t>
  </si>
  <si>
    <t xml:space="preserve"> Vérification</t>
  </si>
  <si>
    <t>Chargés de vérification</t>
  </si>
  <si>
    <t>Secrétariat IRT/Ressources Humaines et Moyens Généraux</t>
  </si>
  <si>
    <t>Chef de service Secrétariat/Ressources Humaines et Moyens Généraux</t>
  </si>
  <si>
    <t>Chargé</t>
  </si>
  <si>
    <t>Courrier et Informations Documentés</t>
  </si>
  <si>
    <t>Chef de service courrier et Informations Documentés</t>
  </si>
  <si>
    <t xml:space="preserve">Chargé </t>
  </si>
  <si>
    <t>Suivi de la mise en œuvre des Recommandations issues des missions et du déploiement des Outils Qualité</t>
  </si>
  <si>
    <t>Chef de service suivi de la mise en œuvre des Recommandations issues des missions et du déploiement des Outils Qualité</t>
  </si>
  <si>
    <t>Chargé de suivi des recommandations</t>
  </si>
  <si>
    <t>Chauffeur de l'IRT</t>
  </si>
  <si>
    <t>IRT/INTERIEUR</t>
  </si>
  <si>
    <t>Chargé de suivi de la mise en œuvre des recommandations issues des missions et du déploiement des Outils Qualité</t>
  </si>
  <si>
    <t>TABLEAU SYNOPTIQUE DES RESULTATS DE LA PESEE DES POSTES IRT INTERIEUR</t>
  </si>
  <si>
    <t>TABLEAU SYNOPTIQUE DES RESULTATS DE LA PESEE DES POSTES IRT ABIDJAN</t>
  </si>
  <si>
    <t>26</t>
  </si>
  <si>
    <t>Chef de section des Régies d'avances</t>
  </si>
  <si>
    <t>Chargé des Régies d'avances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</si>
</sst>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C_F_A_-;\-* #,##0.00\ _C_F_A_-;_-* &quot;-&quot;??\ _C_F_A_-;_-@_-"/>
    <numFmt numFmtId="164" formatCode="_-* #,##0\ _€_-;\-* #,##0\ _€_-;_-* &quot;-&quot;??\ _€_-;_-@_-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sto MT"/>
      <family val="1"/>
    </font>
    <font>
      <b/>
      <sz val="12"/>
      <name val="Calisto MT"/>
      <family val="1"/>
    </font>
    <font>
      <b/>
      <u/>
      <sz val="12"/>
      <name val="Calisto MT"/>
      <family val="1"/>
    </font>
    <font>
      <b/>
      <sz val="12"/>
      <color rgb="FF00B050"/>
      <name val="Calibri"/>
      <family val="2"/>
      <scheme val="minor"/>
    </font>
    <font>
      <sz val="5"/>
      <color theme="1"/>
      <name val="Calibri"/>
      <family val="2"/>
      <scheme val="minor"/>
    </font>
    <font>
      <b/>
      <u/>
      <sz val="12"/>
      <color theme="1"/>
      <name val="Calisto MT"/>
      <family val="1"/>
    </font>
    <font>
      <b/>
      <u/>
      <sz val="12"/>
      <color rgb="FF00B050"/>
      <name val="Calisto MT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sto MT"/>
      <family val="1"/>
    </font>
    <font>
      <b/>
      <u/>
      <sz val="14"/>
      <name val="Calisto MT"/>
      <family val="1"/>
    </font>
    <font>
      <b/>
      <sz val="14"/>
      <color theme="1"/>
      <name val="Calisto MT"/>
      <family val="1"/>
    </font>
    <font>
      <sz val="14"/>
      <name val="Calisto MT"/>
      <family val="1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7" tint="0.79998168889431442"/>
        <bgColor theme="8" tint="0.79998168889431442"/>
      </patternFill>
    </fill>
    <fill>
      <patternFill patternType="solid">
        <fgColor theme="5" tint="0.79998168889431442"/>
        <bgColor theme="8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/>
    <xf numFmtId="0" fontId="4" fillId="0" borderId="0" xfId="0" applyFont="1"/>
    <xf numFmtId="3" fontId="6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6" fillId="0" borderId="7" xfId="0" applyFont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5" fillId="4" borderId="5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/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3" fontId="5" fillId="6" borderId="5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left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3" fontId="5" fillId="0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5" fillId="7" borderId="5" xfId="0" applyNumberFormat="1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3" fontId="6" fillId="8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7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0" fontId="6" fillId="8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/>
    </xf>
    <xf numFmtId="0" fontId="5" fillId="0" borderId="0" xfId="0" applyFont="1" applyFill="1"/>
    <xf numFmtId="0" fontId="12" fillId="0" borderId="0" xfId="0" applyFont="1"/>
    <xf numFmtId="0" fontId="13" fillId="0" borderId="0" xfId="0" applyFont="1" applyAlignment="1">
      <alignment horizontal="center"/>
    </xf>
    <xf numFmtId="4" fontId="5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165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1" fontId="5" fillId="0" borderId="5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6" fillId="10" borderId="3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/>
    </xf>
    <xf numFmtId="1" fontId="6" fillId="10" borderId="1" xfId="0" applyNumberFormat="1" applyFont="1" applyFill="1" applyBorder="1" applyAlignment="1">
      <alignment horizontal="center" vertical="center"/>
    </xf>
    <xf numFmtId="3" fontId="6" fillId="10" borderId="6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top" wrapText="1"/>
    </xf>
    <xf numFmtId="0" fontId="6" fillId="10" borderId="5" xfId="0" applyFont="1" applyFill="1" applyBorder="1"/>
    <xf numFmtId="0" fontId="6" fillId="10" borderId="5" xfId="0" applyFont="1" applyFill="1" applyBorder="1" applyAlignment="1">
      <alignment vertical="center" wrapText="1"/>
    </xf>
    <xf numFmtId="3" fontId="6" fillId="10" borderId="5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left" vertical="center" wrapText="1"/>
    </xf>
    <xf numFmtId="3" fontId="5" fillId="10" borderId="1" xfId="0" applyNumberFormat="1" applyFont="1" applyFill="1" applyBorder="1" applyAlignment="1">
      <alignment horizontal="center" vertical="center" wrapText="1"/>
    </xf>
    <xf numFmtId="3" fontId="5" fillId="10" borderId="2" xfId="0" applyNumberFormat="1" applyFont="1" applyFill="1" applyBorder="1" applyAlignment="1">
      <alignment horizontal="center" vertical="center"/>
    </xf>
    <xf numFmtId="3" fontId="6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wrapText="1"/>
    </xf>
    <xf numFmtId="165" fontId="5" fillId="5" borderId="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2" fontId="5" fillId="6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/>
    <xf numFmtId="3" fontId="5" fillId="0" borderId="5" xfId="0" applyNumberFormat="1" applyFont="1" applyBorder="1" applyAlignment="1">
      <alignment horizontal="center" wrapText="1"/>
    </xf>
    <xf numFmtId="0" fontId="6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6" fillId="10" borderId="5" xfId="0" applyFont="1" applyFill="1" applyBorder="1" applyAlignment="1">
      <alignment horizontal="left" vertical="center"/>
    </xf>
    <xf numFmtId="2" fontId="6" fillId="10" borderId="5" xfId="0" applyNumberFormat="1" applyFont="1" applyFill="1" applyBorder="1" applyAlignment="1">
      <alignment horizontal="center" vertical="center"/>
    </xf>
    <xf numFmtId="3" fontId="6" fillId="10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0" xfId="0" applyFont="1" applyFill="1"/>
    <xf numFmtId="0" fontId="6" fillId="0" borderId="5" xfId="0" applyFont="1" applyFill="1" applyBorder="1" applyAlignment="1">
      <alignment vertical="center" wrapText="1"/>
    </xf>
    <xf numFmtId="0" fontId="14" fillId="10" borderId="11" xfId="0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vertical="center" wrapText="1"/>
    </xf>
    <xf numFmtId="0" fontId="14" fillId="10" borderId="12" xfId="0" applyFont="1" applyFill="1" applyBorder="1" applyAlignment="1">
      <alignment horizontal="center" vertical="center"/>
    </xf>
    <xf numFmtId="3" fontId="14" fillId="10" borderId="12" xfId="0" applyNumberFormat="1" applyFont="1" applyFill="1" applyBorder="1" applyAlignment="1">
      <alignment horizontal="center" vertical="center"/>
    </xf>
    <xf numFmtId="3" fontId="16" fillId="10" borderId="12" xfId="0" applyNumberFormat="1" applyFont="1" applyFill="1" applyBorder="1" applyAlignment="1">
      <alignment horizontal="center" vertical="center"/>
    </xf>
    <xf numFmtId="3" fontId="14" fillId="10" borderId="13" xfId="0" applyNumberFormat="1" applyFont="1" applyFill="1" applyBorder="1" applyAlignment="1">
      <alignment horizontal="center" vertical="center"/>
    </xf>
    <xf numFmtId="0" fontId="17" fillId="0" borderId="0" xfId="0" applyFont="1"/>
    <xf numFmtId="3" fontId="6" fillId="0" borderId="0" xfId="0" applyNumberFormat="1" applyFont="1"/>
    <xf numFmtId="3" fontId="6" fillId="0" borderId="5" xfId="0" applyNumberFormat="1" applyFont="1" applyFill="1" applyBorder="1" applyAlignment="1">
      <alignment horizontal="left" vertical="center" wrapText="1"/>
    </xf>
    <xf numFmtId="3" fontId="5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9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1" formatCode="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1" formatCode="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rgb="FF00B050"/>
        </patternFill>
      </fill>
      <alignment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164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2"/>
        <color auto="1"/>
      </font>
      <fill>
        <patternFill>
          <fgColor indexed="64"/>
          <bgColor rgb="FF00B05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165" formatCode="#,##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165" formatCode="#,##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165" formatCode="#,##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8224" displayName="Tableau8224" ref="A3:H92" totalsRowShown="0" headerRowDxfId="93" dataDxfId="91" headerRowBorderDxfId="92" tableBorderDxfId="90">
  <autoFilter ref="A3:H92"/>
  <tableColumns count="8">
    <tableColumn id="1" name="Service" dataDxfId="89"/>
    <tableColumn id="2" name="Poste de travail" dataDxfId="88"/>
    <tableColumn id="3" name="Effectif existant" dataDxfId="87"/>
    <tableColumn id="4" name="Effectif proposé par le groupe de travail" dataDxfId="86"/>
    <tableColumn id="5" name="Charge de travail annuelle (heures)" dataDxfId="85"/>
    <tableColumn id="6" name="Effectif défini par la charge de travail" dataDxfId="84">
      <calculatedColumnFormula>E4/1840</calculatedColumnFormula>
    </tableColumn>
    <tableColumn id="7" name="Effectif validé2" dataDxfId="83"/>
    <tableColumn id="8" name="ECART (V1/V2)" dataDxfId="82">
      <calculatedColumnFormula>Tableau8224[[#This Row],[Effectif validé2]]-Tableau8224[[#This Row],[Effectif proposé par le groupe de travail]]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Tableau822" displayName="Tableau822" ref="A3:H13" totalsRowShown="0" headerRowDxfId="81" dataDxfId="79" headerRowBorderDxfId="80" tableBorderDxfId="78">
  <autoFilter ref="A3:H13"/>
  <tableColumns count="8">
    <tableColumn id="1" name="Service" dataDxfId="77"/>
    <tableColumn id="2" name="Poste de travail" dataDxfId="76"/>
    <tableColumn id="3" name="Effectif existant" dataDxfId="75"/>
    <tableColumn id="4" name="Effectif proposé par le groupe de travail" dataDxfId="74"/>
    <tableColumn id="5" name="Charge de travail annuelle (heures)" dataDxfId="73"/>
    <tableColumn id="6" name="Effectif défini par la charge de travail" dataDxfId="72">
      <calculatedColumnFormula>E4/1840</calculatedColumnFormula>
    </tableColumn>
    <tableColumn id="7" name="Effectif validé" dataDxfId="71"/>
    <tableColumn id="8" name="ECART (V1/V2)" dataDxfId="70">
      <calculatedColumnFormula>Tableau822[[#This Row],[Effectif validé]]-Tableau822[[#This Row],[Effectif proposé par le groupe de travail]]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eau8226" displayName="Tableau8226" ref="A3:H13" totalsRowShown="0" headerRowDxfId="69" dataDxfId="67" headerRowBorderDxfId="68" tableBorderDxfId="66">
  <autoFilter ref="A3:H13"/>
  <tableColumns count="8">
    <tableColumn id="1" name="Service" dataDxfId="65"/>
    <tableColumn id="2" name="Poste de travail" dataDxfId="64"/>
    <tableColumn id="3" name="Effectif existant" dataDxfId="63"/>
    <tableColumn id="4" name="Effectif proposé par le groupe de travail" dataDxfId="62"/>
    <tableColumn id="5" name="Charge de travail annuelle (heures)" dataDxfId="61"/>
    <tableColumn id="6" name="Effectif défini par la charge de travail" dataDxfId="60">
      <calculatedColumnFormula>E4/1840</calculatedColumnFormula>
    </tableColumn>
    <tableColumn id="7" name="Effectif validé" dataDxfId="59"/>
    <tableColumn id="8" name="ECART (V1/V2)" dataDxfId="58">
      <calculatedColumnFormula>Tableau8226[[#This Row],[Effectif validé]]-Tableau8226[[#This Row],[Effectif proposé par le groupe de travail]]</calculatedColumn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9" name="Tableau1724" displayName="Tableau1724" ref="A4:H35" totalsRowCount="1" headerRowDxfId="57" dataDxfId="55" totalsRowDxfId="53" headerRowBorderDxfId="56" tableBorderDxfId="54" totalsRowBorderDxfId="52">
  <autoFilter ref="A4:H34"/>
  <tableColumns count="8">
    <tableColumn id="1" name="Service" totalsRowLabel="TOTAL" totalsRowDxfId="51"/>
    <tableColumn id="2" name="Poste de travail" totalsRowDxfId="50"/>
    <tableColumn id="3" name="Effectif existant" totalsRowLabel="26" totalsRowDxfId="49"/>
    <tableColumn id="4" name="Effectif proposé par le groupe de travail" totalsRowFunction="custom" totalsRowDxfId="48">
      <totalsRowFormula>SUM(D5:D34)</totalsRowFormula>
    </tableColumn>
    <tableColumn id="5" name="Charge de travail annuelle (heures)" totalsRowDxfId="47"/>
    <tableColumn id="6" name="Effectif défini par la charge de travail" totalsRowDxfId="46">
      <calculatedColumnFormula>+E5/1840</calculatedColumnFormula>
    </tableColumn>
    <tableColumn id="7" name="Effectif validé" totalsRowFunction="custom" totalsRowDxfId="45">
      <totalsRowFormula>SUM(G5:G34)</totalsRowFormula>
    </tableColumn>
    <tableColumn id="8" name="ECART (V1/V2)" totalsRowFunction="custom" totalsRowDxfId="44">
      <calculatedColumnFormula>Tableau1724[[#This Row],[Effectif validé]]-Tableau1724[[#This Row],[Effectif proposé par le groupe de travail]]</calculatedColumnFormula>
      <totalsRowFormula>Tableau1724[[#Totals],[Effectif validé]]-Tableau1724[[#Totals],[Effectif proposé par le groupe de travail]]</totalsRow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8" name="Tableau2034" displayName="Tableau2034" ref="A4:H38" totalsRowShown="0" headerRowDxfId="43" dataDxfId="41" headerRowBorderDxfId="42" tableBorderDxfId="40">
  <autoFilter ref="A4:H38"/>
  <tableColumns count="8">
    <tableColumn id="1" name="Service" dataDxfId="39"/>
    <tableColumn id="2" name="Poste de travail" dataDxfId="38"/>
    <tableColumn id="3" name="Effectif existant" dataDxfId="37"/>
    <tableColumn id="4" name="Effectif proposé par le groupe de travail" dataDxfId="36"/>
    <tableColumn id="5" name="Charge de travail annuelle (heures)" dataDxfId="35"/>
    <tableColumn id="6" name="Effectif défini par la charge de travail" dataDxfId="34">
      <calculatedColumnFormula>+E5/1840</calculatedColumnFormula>
    </tableColumn>
    <tableColumn id="7" name="Effectif validé" dataDxfId="33"/>
    <tableColumn id="8" name="ECART (V1/V2)" dataDxfId="32">
      <calculatedColumnFormula>+Tableau2034[[#This Row],[Effectif validé]]-Tableau2034[[#This Row],[Effectif proposé par le groupe de travail]]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7" name="Tableau1832" displayName="Tableau1832" ref="A4:H36" totalsRowShown="0" headerRowDxfId="31" dataDxfId="29" headerRowBorderDxfId="30" tableBorderDxfId="28" totalsRowBorderDxfId="27">
  <autoFilter ref="A4:H36"/>
  <tableColumns count="8">
    <tableColumn id="1" name="Service" dataDxfId="26"/>
    <tableColumn id="2" name="Poste de travail" dataDxfId="25"/>
    <tableColumn id="3" name="Effectif existant" dataDxfId="24"/>
    <tableColumn id="4" name="Effectif proposé par le groupe de travail" dataDxfId="23"/>
    <tableColumn id="5" name="Charge de travail annuelle (heures)" dataDxfId="22" dataCellStyle="Milliers"/>
    <tableColumn id="6" name="Effectif défini par la charge de travail" dataDxfId="21">
      <calculatedColumnFormula>E5/1840</calculatedColumnFormula>
    </tableColumn>
    <tableColumn id="7" name="Effectif validé" dataDxfId="20"/>
    <tableColumn id="8" name="ECART (V1/V2)" dataDxfId="19">
      <calculatedColumnFormula>+Tableau1832[[#This Row],[Effectif validé]]-Tableau1832[[#This Row],[Effectif proposé par le groupe de travail]]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id="12" name="Tableau1327" displayName="Tableau1327" ref="A4:H20" totalsRowCount="1" headerRowDxfId="18" dataDxfId="16" totalsRowDxfId="14" headerRowBorderDxfId="17" tableBorderDxfId="15" totalsRowBorderDxfId="13">
  <autoFilter ref="A4:H19"/>
  <tableColumns count="8">
    <tableColumn id="1" name="Service" totalsRowLabel="TOTAL" dataDxfId="12" totalsRowDxfId="11"/>
    <tableColumn id="2" name="Poste de travail" dataDxfId="10" totalsRowDxfId="9"/>
    <tableColumn id="3" name="Effectif existant" totalsRowLabel="33" totalsRowDxfId="8"/>
    <tableColumn id="4" name="Effectif proposé par le groupe de travail" totalsRowFunction="custom" totalsRowDxfId="7">
      <totalsRowFormula>SUM(D5:D19)</totalsRowFormula>
    </tableColumn>
    <tableColumn id="5" name="Charge de travail annuelle (heures)" totalsRowFunction="custom" totalsRowDxfId="6">
      <totalsRowFormula>SUM(E5:E19)</totalsRowFormula>
    </tableColumn>
    <tableColumn id="6" name="Effectif défini par la charge de travail" totalsRowFunction="custom" dataDxfId="5" totalsRowDxfId="4">
      <calculatedColumnFormula>E5/1840</calculatedColumnFormula>
      <totalsRowFormula>SUM(F5:F19)</totalsRowFormula>
    </tableColumn>
    <tableColumn id="7" name="Effectif validé" totalsRowFunction="custom" dataDxfId="3" totalsRowDxfId="2">
      <totalsRowFormula>SUM(G5:G19)</totalsRowFormula>
    </tableColumn>
    <tableColumn id="8" name="ECART (V1/V2)" totalsRowFunction="custom" dataDxfId="1" totalsRowDxfId="0">
      <calculatedColumnFormula>+Tableau1327[[#This Row],[Effectif validé]]-Tableau1327[[#This Row],[Effectif proposé par le groupe de travail]]</calculatedColumnFormula>
      <totalsRowFormula>SUM(H5:H19)</totalsRow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95"/>
  <sheetViews>
    <sheetView tabSelected="1" topLeftCell="A64" zoomScale="120" zoomScaleNormal="120" workbookViewId="0">
      <selection activeCell="L67" sqref="L67"/>
    </sheetView>
  </sheetViews>
  <sheetFormatPr baseColWidth="10" defaultColWidth="11.42578125" defaultRowHeight="15.75" x14ac:dyDescent="0.25"/>
  <cols>
    <col min="1" max="1" width="28.28515625" style="29" customWidth="1"/>
    <col min="2" max="2" width="33" style="29" customWidth="1"/>
    <col min="3" max="3" width="14.140625" style="29" customWidth="1"/>
    <col min="4" max="4" width="15.42578125" style="29" customWidth="1"/>
    <col min="5" max="5" width="14.42578125" style="29" customWidth="1"/>
    <col min="6" max="6" width="14.140625" style="29" customWidth="1"/>
    <col min="7" max="7" width="11.42578125" style="96"/>
    <col min="8" max="8" width="13.5703125" style="96" customWidth="1"/>
    <col min="9" max="16384" width="11.42578125" style="29"/>
  </cols>
  <sheetData>
    <row r="1" spans="1:8" ht="29.25" customHeight="1" x14ac:dyDescent="0.25">
      <c r="A1" s="156" t="s">
        <v>299</v>
      </c>
      <c r="B1" s="156"/>
      <c r="C1" s="156"/>
      <c r="D1" s="156"/>
      <c r="E1" s="156"/>
      <c r="F1" s="156"/>
    </row>
    <row r="3" spans="1:8" ht="67.150000000000006" customHeight="1" x14ac:dyDescent="0.25">
      <c r="A3" s="101" t="s">
        <v>51</v>
      </c>
      <c r="B3" s="86" t="s">
        <v>50</v>
      </c>
      <c r="C3" s="86" t="s">
        <v>49</v>
      </c>
      <c r="D3" s="86" t="s">
        <v>48</v>
      </c>
      <c r="E3" s="86" t="s">
        <v>47</v>
      </c>
      <c r="F3" s="86" t="s">
        <v>46</v>
      </c>
      <c r="G3" s="86" t="s">
        <v>320</v>
      </c>
      <c r="H3" s="86" t="s">
        <v>44</v>
      </c>
    </row>
    <row r="4" spans="1:8" ht="22.15" customHeight="1" x14ac:dyDescent="0.25">
      <c r="A4" s="79" t="s">
        <v>310</v>
      </c>
      <c r="B4" s="19" t="s">
        <v>298</v>
      </c>
      <c r="C4" s="18"/>
      <c r="D4" s="18">
        <v>1</v>
      </c>
      <c r="E4" s="18"/>
      <c r="F4" s="100"/>
      <c r="G4" s="11">
        <v>1</v>
      </c>
      <c r="H4" s="13">
        <f>Tableau8224[[#This Row],[Effectif validé2]]-Tableau8224[[#This Row],[Effectif proposé par le groupe de travail]]</f>
        <v>0</v>
      </c>
    </row>
    <row r="5" spans="1:8" ht="33" customHeight="1" x14ac:dyDescent="0.25">
      <c r="A5" s="79"/>
      <c r="B5" s="19" t="s">
        <v>297</v>
      </c>
      <c r="C5" s="18"/>
      <c r="D5" s="18">
        <v>1</v>
      </c>
      <c r="E5" s="18"/>
      <c r="F5" s="100"/>
      <c r="G5" s="11">
        <v>1</v>
      </c>
      <c r="H5" s="13">
        <f>Tableau8224[[#This Row],[Effectif validé2]]-Tableau8224[[#This Row],[Effectif proposé par le groupe de travail]]</f>
        <v>0</v>
      </c>
    </row>
    <row r="6" spans="1:8" ht="33" customHeight="1" x14ac:dyDescent="0.25">
      <c r="A6" s="79"/>
      <c r="B6" s="19" t="s">
        <v>296</v>
      </c>
      <c r="C6" s="18"/>
      <c r="D6" s="18">
        <v>1</v>
      </c>
      <c r="E6" s="18"/>
      <c r="F6" s="100"/>
      <c r="G6" s="11">
        <v>1</v>
      </c>
      <c r="H6" s="13">
        <f>Tableau8224[[#This Row],[Effectif validé2]]-Tableau8224[[#This Row],[Effectif proposé par le groupe de travail]]</f>
        <v>0</v>
      </c>
    </row>
    <row r="7" spans="1:8" ht="21" customHeight="1" x14ac:dyDescent="0.25">
      <c r="A7" s="22"/>
      <c r="B7" s="19" t="s">
        <v>295</v>
      </c>
      <c r="C7" s="13"/>
      <c r="D7" s="18">
        <v>1</v>
      </c>
      <c r="E7" s="18"/>
      <c r="F7" s="100"/>
      <c r="G7" s="11">
        <v>1</v>
      </c>
      <c r="H7" s="13">
        <f>Tableau8224[[#This Row],[Effectif validé2]]-Tableau8224[[#This Row],[Effectif proposé par le groupe de travail]]</f>
        <v>0</v>
      </c>
    </row>
    <row r="8" spans="1:8" ht="21" customHeight="1" x14ac:dyDescent="0.25">
      <c r="A8" s="22"/>
      <c r="B8" s="19" t="s">
        <v>294</v>
      </c>
      <c r="C8" s="13"/>
      <c r="D8" s="18">
        <v>1</v>
      </c>
      <c r="E8" s="18"/>
      <c r="F8" s="100"/>
      <c r="G8" s="11">
        <v>1</v>
      </c>
      <c r="H8" s="58">
        <f>Tableau8224[[#This Row],[Effectif validé2]]-Tableau8224[[#This Row],[Effectif proposé par le groupe de travail]]</f>
        <v>0</v>
      </c>
    </row>
    <row r="9" spans="1:8" ht="21" customHeight="1" x14ac:dyDescent="0.25">
      <c r="A9" s="22"/>
      <c r="B9" s="19" t="s">
        <v>293</v>
      </c>
      <c r="C9" s="13"/>
      <c r="D9" s="18">
        <v>1</v>
      </c>
      <c r="E9" s="18"/>
      <c r="F9" s="100"/>
      <c r="G9" s="11">
        <v>1</v>
      </c>
      <c r="H9" s="58">
        <f>Tableau8224[[#This Row],[Effectif validé2]]-Tableau8224[[#This Row],[Effectif proposé par le groupe de travail]]</f>
        <v>0</v>
      </c>
    </row>
    <row r="10" spans="1:8" ht="21" customHeight="1" x14ac:dyDescent="0.25">
      <c r="A10" s="22"/>
      <c r="B10" s="19" t="s">
        <v>173</v>
      </c>
      <c r="C10" s="13"/>
      <c r="D10" s="18">
        <v>15</v>
      </c>
      <c r="E10" s="18"/>
      <c r="F10" s="100"/>
      <c r="G10" s="11">
        <v>15</v>
      </c>
      <c r="H10" s="13">
        <f>Tableau8224[[#This Row],[Effectif validé2]]-Tableau8224[[#This Row],[Effectif proposé par le groupe de travail]]</f>
        <v>0</v>
      </c>
    </row>
    <row r="11" spans="1:8" s="89" customFormat="1" ht="21" customHeight="1" x14ac:dyDescent="0.25">
      <c r="A11" s="99" t="s">
        <v>292</v>
      </c>
      <c r="B11" s="14" t="s">
        <v>38</v>
      </c>
      <c r="C11" s="13"/>
      <c r="D11" s="13">
        <v>1</v>
      </c>
      <c r="E11" s="13"/>
      <c r="F11" s="98"/>
      <c r="G11" s="11">
        <v>1</v>
      </c>
      <c r="H11" s="13">
        <f>Tableau8224[[#This Row],[Effectif validé2]]-Tableau8224[[#This Row],[Effectif proposé par le groupe de travail]]</f>
        <v>0</v>
      </c>
    </row>
    <row r="12" spans="1:8" s="89" customFormat="1" ht="22.9" customHeight="1" x14ac:dyDescent="0.25">
      <c r="A12" s="99"/>
      <c r="B12" s="14" t="s">
        <v>88</v>
      </c>
      <c r="C12" s="13"/>
      <c r="D12" s="13">
        <v>2</v>
      </c>
      <c r="E12" s="13"/>
      <c r="F12" s="98"/>
      <c r="G12" s="11">
        <v>2</v>
      </c>
      <c r="H12" s="13">
        <f>Tableau8224[[#This Row],[Effectif validé2]]-Tableau8224[[#This Row],[Effectif proposé par le groupe de travail]]</f>
        <v>0</v>
      </c>
    </row>
    <row r="13" spans="1:8" s="89" customFormat="1" ht="27" customHeight="1" x14ac:dyDescent="0.25">
      <c r="A13" s="99" t="s">
        <v>291</v>
      </c>
      <c r="B13" s="14" t="s">
        <v>290</v>
      </c>
      <c r="C13" s="13"/>
      <c r="D13" s="13">
        <v>1</v>
      </c>
      <c r="E13" s="13"/>
      <c r="F13" s="98"/>
      <c r="G13" s="11">
        <v>1</v>
      </c>
      <c r="H13" s="13">
        <f>Tableau8224[[#This Row],[Effectif validé2]]-Tableau8224[[#This Row],[Effectif proposé par le groupe de travail]]</f>
        <v>0</v>
      </c>
    </row>
    <row r="14" spans="1:8" s="89" customFormat="1" ht="36.75" customHeight="1" x14ac:dyDescent="0.25">
      <c r="A14" s="131"/>
      <c r="B14" s="14" t="s">
        <v>311</v>
      </c>
      <c r="C14" s="13"/>
      <c r="D14" s="13">
        <v>4</v>
      </c>
      <c r="E14" s="13"/>
      <c r="F14" s="98"/>
      <c r="G14" s="11">
        <v>3</v>
      </c>
      <c r="H14" s="132">
        <f>Tableau8224[[#This Row],[Effectif validé2]]-Tableau8224[[#This Row],[Effectif proposé par le groupe de travail]]</f>
        <v>-1</v>
      </c>
    </row>
    <row r="15" spans="1:8" ht="30.75" customHeight="1" x14ac:dyDescent="0.25">
      <c r="A15" s="71" t="s">
        <v>3</v>
      </c>
      <c r="B15" s="124" t="s">
        <v>194</v>
      </c>
      <c r="C15" s="69"/>
      <c r="D15" s="69">
        <v>1</v>
      </c>
      <c r="E15" s="69"/>
      <c r="F15" s="125"/>
      <c r="G15" s="11">
        <v>1</v>
      </c>
      <c r="H15" s="69">
        <f>Tableau8224[[#This Row],[Effectif validé2]]-Tableau8224[[#This Row],[Effectif proposé par le groupe de travail]]</f>
        <v>0</v>
      </c>
    </row>
    <row r="16" spans="1:8" ht="24.75" customHeight="1" x14ac:dyDescent="0.25">
      <c r="A16" s="131"/>
      <c r="B16" s="14" t="s">
        <v>1</v>
      </c>
      <c r="C16" s="13"/>
      <c r="D16" s="13">
        <v>2</v>
      </c>
      <c r="E16" s="13"/>
      <c r="F16" s="98"/>
      <c r="G16" s="46">
        <v>2</v>
      </c>
      <c r="H16" s="13">
        <f>Tableau8224[[#This Row],[Effectif validé2]]-Tableau8224[[#This Row],[Effectif proposé par le groupe de travail]]</f>
        <v>0</v>
      </c>
    </row>
    <row r="17" spans="1:8" s="89" customFormat="1" ht="37.5" customHeight="1" x14ac:dyDescent="0.25">
      <c r="A17" s="99" t="s">
        <v>289</v>
      </c>
      <c r="B17" s="14" t="s">
        <v>288</v>
      </c>
      <c r="C17" s="13"/>
      <c r="D17" s="13">
        <v>1</v>
      </c>
      <c r="E17" s="13"/>
      <c r="F17" s="98"/>
      <c r="G17" s="11">
        <v>1</v>
      </c>
      <c r="H17" s="13">
        <f>Tableau8224[[#This Row],[Effectif validé2]]-Tableau8224[[#This Row],[Effectif proposé par le groupe de travail]]</f>
        <v>0</v>
      </c>
    </row>
    <row r="18" spans="1:8" s="89" customFormat="1" ht="31.9" customHeight="1" x14ac:dyDescent="0.25">
      <c r="A18" s="99"/>
      <c r="B18" s="14" t="s">
        <v>287</v>
      </c>
      <c r="C18" s="13"/>
      <c r="D18" s="13">
        <v>1</v>
      </c>
      <c r="E18" s="13"/>
      <c r="F18" s="98"/>
      <c r="G18" s="11">
        <v>1</v>
      </c>
      <c r="H18" s="13">
        <f>Tableau8224[[#This Row],[Effectif validé2]]-Tableau8224[[#This Row],[Effectif proposé par le groupe de travail]]</f>
        <v>0</v>
      </c>
    </row>
    <row r="19" spans="1:8" ht="34.5" customHeight="1" x14ac:dyDescent="0.25">
      <c r="A19" s="79" t="s">
        <v>286</v>
      </c>
      <c r="B19" s="19" t="s">
        <v>285</v>
      </c>
      <c r="C19" s="18"/>
      <c r="D19" s="18">
        <v>1</v>
      </c>
      <c r="E19" s="18"/>
      <c r="F19" s="100"/>
      <c r="G19" s="11">
        <v>1</v>
      </c>
      <c r="H19" s="13">
        <f>Tableau8224[[#This Row],[Effectif validé2]]-Tableau8224[[#This Row],[Effectif proposé par le groupe de travail]]</f>
        <v>0</v>
      </c>
    </row>
    <row r="20" spans="1:8" ht="33.75" customHeight="1" x14ac:dyDescent="0.25">
      <c r="A20" s="131"/>
      <c r="B20" s="14" t="s">
        <v>284</v>
      </c>
      <c r="C20" s="13"/>
      <c r="D20" s="13">
        <v>1</v>
      </c>
      <c r="E20" s="13"/>
      <c r="F20" s="98"/>
      <c r="G20" s="11">
        <v>1</v>
      </c>
      <c r="H20" s="13">
        <f>Tableau8224[[#This Row],[Effectif validé2]]-Tableau8224[[#This Row],[Effectif proposé par le groupe de travail]]</f>
        <v>0</v>
      </c>
    </row>
    <row r="21" spans="1:8" ht="36.75" customHeight="1" x14ac:dyDescent="0.25">
      <c r="A21" s="79" t="s">
        <v>283</v>
      </c>
      <c r="B21" s="19" t="s">
        <v>282</v>
      </c>
      <c r="C21" s="18"/>
      <c r="D21" s="18">
        <v>1</v>
      </c>
      <c r="E21" s="18"/>
      <c r="F21" s="100"/>
      <c r="G21" s="11">
        <v>1</v>
      </c>
      <c r="H21" s="13">
        <f>Tableau8224[[#This Row],[Effectif validé2]]-Tableau8224[[#This Row],[Effectif proposé par le groupe de travail]]</f>
        <v>0</v>
      </c>
    </row>
    <row r="22" spans="1:8" ht="31.5" customHeight="1" x14ac:dyDescent="0.25">
      <c r="A22" s="99"/>
      <c r="B22" s="14" t="s">
        <v>281</v>
      </c>
      <c r="C22" s="13"/>
      <c r="D22" s="13">
        <v>1</v>
      </c>
      <c r="E22" s="13"/>
      <c r="F22" s="98"/>
      <c r="G22" s="11">
        <v>1</v>
      </c>
      <c r="H22" s="13">
        <f>Tableau8224[[#This Row],[Effectif validé2]]-Tableau8224[[#This Row],[Effectif proposé par le groupe de travail]]</f>
        <v>0</v>
      </c>
    </row>
    <row r="23" spans="1:8" ht="34.5" customHeight="1" x14ac:dyDescent="0.25">
      <c r="A23" s="79" t="s">
        <v>280</v>
      </c>
      <c r="B23" s="19" t="s">
        <v>279</v>
      </c>
      <c r="C23" s="18"/>
      <c r="D23" s="18">
        <v>1</v>
      </c>
      <c r="E23" s="18"/>
      <c r="F23" s="100"/>
      <c r="G23" s="11">
        <v>1</v>
      </c>
      <c r="H23" s="13">
        <f>Tableau8224[[#This Row],[Effectif validé2]]-Tableau8224[[#This Row],[Effectif proposé par le groupe de travail]]</f>
        <v>0</v>
      </c>
    </row>
    <row r="24" spans="1:8" ht="34.5" customHeight="1" x14ac:dyDescent="0.25">
      <c r="A24" s="79"/>
      <c r="B24" s="19" t="s">
        <v>278</v>
      </c>
      <c r="C24" s="18"/>
      <c r="D24" s="18">
        <v>2</v>
      </c>
      <c r="E24" s="18"/>
      <c r="F24" s="100"/>
      <c r="G24" s="11">
        <v>1</v>
      </c>
      <c r="H24" s="13">
        <f>Tableau8224[[#This Row],[Effectif validé2]]-Tableau8224[[#This Row],[Effectif proposé par le groupe de travail]]</f>
        <v>-1</v>
      </c>
    </row>
    <row r="25" spans="1:8" ht="41.25" customHeight="1" x14ac:dyDescent="0.25">
      <c r="A25" s="79" t="s">
        <v>277</v>
      </c>
      <c r="B25" s="19" t="s">
        <v>276</v>
      </c>
      <c r="C25" s="18"/>
      <c r="D25" s="18">
        <v>1</v>
      </c>
      <c r="E25" s="18"/>
      <c r="F25" s="100">
        <f t="shared" ref="F25:F88" si="0">E25/1840</f>
        <v>0</v>
      </c>
      <c r="G25" s="11">
        <v>1</v>
      </c>
      <c r="H25" s="13">
        <f>Tableau8224[[#This Row],[Effectif validé2]]-Tableau8224[[#This Row],[Effectif proposé par le groupe de travail]]</f>
        <v>0</v>
      </c>
    </row>
    <row r="26" spans="1:8" ht="34.5" customHeight="1" x14ac:dyDescent="0.25">
      <c r="A26" s="131"/>
      <c r="B26" s="14" t="s">
        <v>275</v>
      </c>
      <c r="C26" s="13"/>
      <c r="D26" s="13">
        <v>2</v>
      </c>
      <c r="E26" s="13"/>
      <c r="F26" s="98"/>
      <c r="G26" s="11">
        <v>1</v>
      </c>
      <c r="H26" s="13">
        <f>Tableau8224[[#This Row],[Effectif validé2]]-Tableau8224[[#This Row],[Effectif proposé par le groupe de travail]]</f>
        <v>-1</v>
      </c>
    </row>
    <row r="27" spans="1:8" s="89" customFormat="1" ht="54.75" customHeight="1" x14ac:dyDescent="0.25">
      <c r="A27" s="99" t="s">
        <v>274</v>
      </c>
      <c r="B27" s="14" t="s">
        <v>273</v>
      </c>
      <c r="C27" s="13"/>
      <c r="D27" s="13">
        <v>1</v>
      </c>
      <c r="E27" s="13">
        <v>3789</v>
      </c>
      <c r="F27" s="98">
        <f t="shared" si="0"/>
        <v>2.0592391304347828</v>
      </c>
      <c r="G27" s="11">
        <v>1</v>
      </c>
      <c r="H27" s="13">
        <f>Tableau8224[[#This Row],[Effectif validé2]]-Tableau8224[[#This Row],[Effectif proposé par le groupe de travail]]</f>
        <v>0</v>
      </c>
    </row>
    <row r="28" spans="1:8" s="89" customFormat="1" ht="47.25" x14ac:dyDescent="0.25">
      <c r="A28" s="99"/>
      <c r="B28" s="14" t="s">
        <v>272</v>
      </c>
      <c r="C28" s="13"/>
      <c r="D28" s="13">
        <v>1</v>
      </c>
      <c r="E28" s="13">
        <v>0</v>
      </c>
      <c r="F28" s="98">
        <f t="shared" si="0"/>
        <v>0</v>
      </c>
      <c r="G28" s="11">
        <v>1</v>
      </c>
      <c r="H28" s="13">
        <f>Tableau8224[[#This Row],[Effectif validé2]]-Tableau8224[[#This Row],[Effectif proposé par le groupe de travail]]</f>
        <v>0</v>
      </c>
    </row>
    <row r="29" spans="1:8" s="89" customFormat="1" ht="51" customHeight="1" x14ac:dyDescent="0.25">
      <c r="A29" s="99" t="s">
        <v>271</v>
      </c>
      <c r="B29" s="14" t="s">
        <v>270</v>
      </c>
      <c r="C29" s="13"/>
      <c r="D29" s="13">
        <v>1</v>
      </c>
      <c r="E29" s="13">
        <v>2460</v>
      </c>
      <c r="F29" s="98">
        <f t="shared" si="0"/>
        <v>1.3369565217391304</v>
      </c>
      <c r="G29" s="11">
        <v>1</v>
      </c>
      <c r="H29" s="13">
        <f>Tableau8224[[#This Row],[Effectif validé2]]-Tableau8224[[#This Row],[Effectif proposé par le groupe de travail]]</f>
        <v>0</v>
      </c>
    </row>
    <row r="30" spans="1:8" s="89" customFormat="1" ht="25.9" customHeight="1" x14ac:dyDescent="0.25">
      <c r="A30" s="99"/>
      <c r="B30" s="14" t="s">
        <v>269</v>
      </c>
      <c r="C30" s="13"/>
      <c r="D30" s="13">
        <v>1</v>
      </c>
      <c r="E30" s="13">
        <v>0</v>
      </c>
      <c r="F30" s="98">
        <f t="shared" si="0"/>
        <v>0</v>
      </c>
      <c r="G30" s="11">
        <v>1</v>
      </c>
      <c r="H30" s="13">
        <f>Tableau8224[[#This Row],[Effectif validé2]]-Tableau8224[[#This Row],[Effectif proposé par le groupe de travail]]</f>
        <v>0</v>
      </c>
    </row>
    <row r="31" spans="1:8" s="89" customFormat="1" ht="51.75" customHeight="1" x14ac:dyDescent="0.25">
      <c r="A31" s="99" t="s">
        <v>268</v>
      </c>
      <c r="B31" s="14" t="s">
        <v>267</v>
      </c>
      <c r="C31" s="13"/>
      <c r="D31" s="13">
        <v>1</v>
      </c>
      <c r="E31" s="13">
        <v>1116</v>
      </c>
      <c r="F31" s="98">
        <f t="shared" si="0"/>
        <v>0.60652173913043483</v>
      </c>
      <c r="G31" s="11">
        <v>1</v>
      </c>
      <c r="H31" s="13">
        <f>Tableau8224[[#This Row],[Effectif validé2]]-Tableau8224[[#This Row],[Effectif proposé par le groupe de travail]]</f>
        <v>0</v>
      </c>
    </row>
    <row r="32" spans="1:8" s="89" customFormat="1" ht="38.450000000000003" customHeight="1" x14ac:dyDescent="0.25">
      <c r="A32" s="99" t="s">
        <v>319</v>
      </c>
      <c r="B32" s="14" t="s">
        <v>266</v>
      </c>
      <c r="C32" s="13"/>
      <c r="D32" s="13">
        <v>1</v>
      </c>
      <c r="E32" s="13">
        <v>764</v>
      </c>
      <c r="F32" s="98">
        <f t="shared" si="0"/>
        <v>0.41521739130434782</v>
      </c>
      <c r="G32" s="11">
        <v>1</v>
      </c>
      <c r="H32" s="13">
        <f>Tableau8224[[#This Row],[Effectif validé2]]-Tableau8224[[#This Row],[Effectif proposé par le groupe de travail]]</f>
        <v>0</v>
      </c>
    </row>
    <row r="33" spans="1:8" s="89" customFormat="1" ht="37.15" customHeight="1" x14ac:dyDescent="0.25">
      <c r="A33" s="15"/>
      <c r="B33" s="14" t="s">
        <v>312</v>
      </c>
      <c r="C33" s="13"/>
      <c r="D33" s="13"/>
      <c r="E33" s="13"/>
      <c r="F33" s="98"/>
      <c r="G33" s="11">
        <v>0</v>
      </c>
      <c r="H33" s="13">
        <f>Tableau8224[[#This Row],[Effectif validé2]]-Tableau8224[[#This Row],[Effectif proposé par le groupe de travail]]</f>
        <v>0</v>
      </c>
    </row>
    <row r="34" spans="1:8" s="89" customFormat="1" ht="49.9" customHeight="1" x14ac:dyDescent="0.25">
      <c r="A34" s="99" t="s">
        <v>265</v>
      </c>
      <c r="B34" s="14" t="s">
        <v>264</v>
      </c>
      <c r="C34" s="13"/>
      <c r="D34" s="13">
        <v>1</v>
      </c>
      <c r="E34" s="13">
        <v>2622</v>
      </c>
      <c r="F34" s="98">
        <f t="shared" si="0"/>
        <v>1.425</v>
      </c>
      <c r="G34" s="11">
        <v>1</v>
      </c>
      <c r="H34" s="13">
        <f>Tableau8224[[#This Row],[Effectif validé2]]-Tableau8224[[#This Row],[Effectif proposé par le groupe de travail]]</f>
        <v>0</v>
      </c>
    </row>
    <row r="35" spans="1:8" s="89" customFormat="1" ht="24.75" customHeight="1" x14ac:dyDescent="0.25">
      <c r="A35" s="99"/>
      <c r="B35" s="14" t="s">
        <v>263</v>
      </c>
      <c r="C35" s="13"/>
      <c r="D35" s="13">
        <v>1</v>
      </c>
      <c r="E35" s="13">
        <v>2389</v>
      </c>
      <c r="F35" s="98">
        <f t="shared" si="0"/>
        <v>1.2983695652173912</v>
      </c>
      <c r="G35" s="11">
        <v>1</v>
      </c>
      <c r="H35" s="13">
        <f>Tableau8224[[#This Row],[Effectif validé2]]-Tableau8224[[#This Row],[Effectif proposé par le groupe de travail]]</f>
        <v>0</v>
      </c>
    </row>
    <row r="36" spans="1:8" s="89" customFormat="1" ht="42.75" customHeight="1" x14ac:dyDescent="0.25">
      <c r="A36" s="99" t="s">
        <v>262</v>
      </c>
      <c r="B36" s="14" t="s">
        <v>261</v>
      </c>
      <c r="C36" s="13"/>
      <c r="D36" s="13">
        <v>1</v>
      </c>
      <c r="E36" s="13">
        <v>820</v>
      </c>
      <c r="F36" s="98">
        <f t="shared" si="0"/>
        <v>0.44565217391304346</v>
      </c>
      <c r="G36" s="11">
        <v>1</v>
      </c>
      <c r="H36" s="13">
        <f>Tableau8224[[#This Row],[Effectif validé2]]-Tableau8224[[#This Row],[Effectif proposé par le groupe de travail]]</f>
        <v>0</v>
      </c>
    </row>
    <row r="37" spans="1:8" s="89" customFormat="1" ht="37.5" customHeight="1" x14ac:dyDescent="0.25">
      <c r="A37" s="99"/>
      <c r="B37" s="14" t="s">
        <v>260</v>
      </c>
      <c r="C37" s="13"/>
      <c r="D37" s="13">
        <v>1</v>
      </c>
      <c r="E37" s="13">
        <v>1640</v>
      </c>
      <c r="F37" s="98">
        <f t="shared" si="0"/>
        <v>0.89130434782608692</v>
      </c>
      <c r="G37" s="11">
        <v>1</v>
      </c>
      <c r="H37" s="13">
        <f>Tableau8224[[#This Row],[Effectif validé2]]-Tableau8224[[#This Row],[Effectif proposé par le groupe de travail]]</f>
        <v>0</v>
      </c>
    </row>
    <row r="38" spans="1:8" ht="47.25" x14ac:dyDescent="0.25">
      <c r="A38" s="79" t="s">
        <v>259</v>
      </c>
      <c r="B38" s="19" t="s">
        <v>258</v>
      </c>
      <c r="C38" s="18"/>
      <c r="D38" s="18">
        <v>1</v>
      </c>
      <c r="E38" s="18">
        <v>2239</v>
      </c>
      <c r="F38" s="100">
        <f t="shared" si="0"/>
        <v>1.2168478260869566</v>
      </c>
      <c r="G38" s="11">
        <v>1</v>
      </c>
      <c r="H38" s="13">
        <f>Tableau8224[[#This Row],[Effectif validé2]]-Tableau8224[[#This Row],[Effectif proposé par le groupe de travail]]</f>
        <v>0</v>
      </c>
    </row>
    <row r="39" spans="1:8" ht="47.25" x14ac:dyDescent="0.25">
      <c r="A39" s="79"/>
      <c r="B39" s="19" t="s">
        <v>257</v>
      </c>
      <c r="C39" s="18"/>
      <c r="D39" s="18">
        <v>2</v>
      </c>
      <c r="E39" s="18">
        <v>2380</v>
      </c>
      <c r="F39" s="100">
        <f t="shared" si="0"/>
        <v>1.2934782608695652</v>
      </c>
      <c r="G39" s="11">
        <v>1</v>
      </c>
      <c r="H39" s="13">
        <f>Tableau8224[[#This Row],[Effectif validé2]]-Tableau8224[[#This Row],[Effectif proposé par le groupe de travail]]</f>
        <v>-1</v>
      </c>
    </row>
    <row r="40" spans="1:8" ht="55.5" customHeight="1" x14ac:dyDescent="0.25">
      <c r="A40" s="79"/>
      <c r="B40" s="19" t="s">
        <v>256</v>
      </c>
      <c r="C40" s="18"/>
      <c r="D40" s="18">
        <v>1</v>
      </c>
      <c r="E40" s="18">
        <v>2035</v>
      </c>
      <c r="F40" s="100">
        <f t="shared" si="0"/>
        <v>1.1059782608695652</v>
      </c>
      <c r="G40" s="11">
        <v>1</v>
      </c>
      <c r="H40" s="13">
        <f>Tableau8224[[#This Row],[Effectif validé2]]-Tableau8224[[#This Row],[Effectif proposé par le groupe de travail]]</f>
        <v>0</v>
      </c>
    </row>
    <row r="41" spans="1:8" ht="45" customHeight="1" x14ac:dyDescent="0.25">
      <c r="A41" s="79"/>
      <c r="B41" s="19" t="s">
        <v>255</v>
      </c>
      <c r="C41" s="18"/>
      <c r="D41" s="18">
        <v>2</v>
      </c>
      <c r="E41" s="18">
        <v>2658</v>
      </c>
      <c r="F41" s="100">
        <f t="shared" si="0"/>
        <v>1.4445652173913044</v>
      </c>
      <c r="G41" s="11">
        <v>1</v>
      </c>
      <c r="H41" s="13">
        <f>Tableau8224[[#This Row],[Effectif validé2]]-Tableau8224[[#This Row],[Effectif proposé par le groupe de travail]]</f>
        <v>-1</v>
      </c>
    </row>
    <row r="42" spans="1:8" ht="54.75" customHeight="1" x14ac:dyDescent="0.25">
      <c r="A42" s="79" t="s">
        <v>254</v>
      </c>
      <c r="B42" s="19" t="s">
        <v>253</v>
      </c>
      <c r="C42" s="18"/>
      <c r="D42" s="18">
        <v>1</v>
      </c>
      <c r="E42" s="18">
        <v>1819</v>
      </c>
      <c r="F42" s="100">
        <f t="shared" si="0"/>
        <v>0.98858695652173911</v>
      </c>
      <c r="G42" s="11">
        <v>1</v>
      </c>
      <c r="H42" s="13">
        <f>Tableau8224[[#This Row],[Effectif validé2]]-Tableau8224[[#This Row],[Effectif proposé par le groupe de travail]]</f>
        <v>0</v>
      </c>
    </row>
    <row r="43" spans="1:8" ht="47.25" customHeight="1" x14ac:dyDescent="0.25">
      <c r="A43" s="79"/>
      <c r="B43" s="78" t="s">
        <v>252</v>
      </c>
      <c r="C43" s="18"/>
      <c r="D43" s="18">
        <v>2</v>
      </c>
      <c r="E43" s="18">
        <v>4521</v>
      </c>
      <c r="F43" s="100">
        <f t="shared" si="0"/>
        <v>2.4570652173913046</v>
      </c>
      <c r="G43" s="11">
        <v>3</v>
      </c>
      <c r="H43" s="13">
        <f>Tableau8224[[#This Row],[Effectif validé2]]-Tableau8224[[#This Row],[Effectif proposé par le groupe de travail]]</f>
        <v>1</v>
      </c>
    </row>
    <row r="44" spans="1:8" ht="47.45" customHeight="1" x14ac:dyDescent="0.25">
      <c r="A44" s="79"/>
      <c r="B44" s="78" t="s">
        <v>251</v>
      </c>
      <c r="C44" s="18"/>
      <c r="D44" s="18">
        <v>1</v>
      </c>
      <c r="E44" s="18">
        <v>1762</v>
      </c>
      <c r="F44" s="100">
        <f t="shared" si="0"/>
        <v>0.95760869565217388</v>
      </c>
      <c r="G44" s="11">
        <v>1</v>
      </c>
      <c r="H44" s="13">
        <f>Tableau8224[[#This Row],[Effectif validé2]]-Tableau8224[[#This Row],[Effectif proposé par le groupe de travail]]</f>
        <v>0</v>
      </c>
    </row>
    <row r="45" spans="1:8" ht="53.25" customHeight="1" x14ac:dyDescent="0.25">
      <c r="A45" s="79"/>
      <c r="B45" s="78" t="s">
        <v>250</v>
      </c>
      <c r="C45" s="18"/>
      <c r="D45" s="18">
        <v>2</v>
      </c>
      <c r="E45" s="18">
        <v>4068</v>
      </c>
      <c r="F45" s="100">
        <f t="shared" si="0"/>
        <v>2.2108695652173913</v>
      </c>
      <c r="G45" s="11">
        <v>3</v>
      </c>
      <c r="H45" s="13">
        <f>Tableau8224[[#This Row],[Effectif validé2]]-Tableau8224[[#This Row],[Effectif proposé par le groupe de travail]]</f>
        <v>1</v>
      </c>
    </row>
    <row r="46" spans="1:8" ht="55.5" customHeight="1" x14ac:dyDescent="0.25">
      <c r="A46" s="79"/>
      <c r="B46" s="78" t="s">
        <v>249</v>
      </c>
      <c r="C46" s="18"/>
      <c r="D46" s="18">
        <v>1</v>
      </c>
      <c r="E46" s="18">
        <v>2491</v>
      </c>
      <c r="F46" s="100">
        <f t="shared" si="0"/>
        <v>1.3538043478260871</v>
      </c>
      <c r="G46" s="11">
        <v>1</v>
      </c>
      <c r="H46" s="13">
        <f>Tableau8224[[#This Row],[Effectif validé2]]-Tableau8224[[#This Row],[Effectif proposé par le groupe de travail]]</f>
        <v>0</v>
      </c>
    </row>
    <row r="47" spans="1:8" ht="57.75" customHeight="1" x14ac:dyDescent="0.25">
      <c r="A47" s="79"/>
      <c r="B47" s="19" t="s">
        <v>248</v>
      </c>
      <c r="C47" s="18"/>
      <c r="D47" s="18">
        <v>3</v>
      </c>
      <c r="E47" s="18">
        <v>9950</v>
      </c>
      <c r="F47" s="100">
        <f t="shared" si="0"/>
        <v>5.4076086956521738</v>
      </c>
      <c r="G47" s="11">
        <v>5</v>
      </c>
      <c r="H47" s="13">
        <f>Tableau8224[[#This Row],[Effectif validé2]]-Tableau8224[[#This Row],[Effectif proposé par le groupe de travail]]</f>
        <v>2</v>
      </c>
    </row>
    <row r="48" spans="1:8" ht="68.25" customHeight="1" x14ac:dyDescent="0.25">
      <c r="A48" s="79" t="s">
        <v>247</v>
      </c>
      <c r="B48" s="19" t="s">
        <v>246</v>
      </c>
      <c r="C48" s="18"/>
      <c r="D48" s="18">
        <v>1</v>
      </c>
      <c r="E48" s="18">
        <v>1539</v>
      </c>
      <c r="F48" s="100">
        <f t="shared" si="0"/>
        <v>0.83641304347826084</v>
      </c>
      <c r="G48" s="11">
        <v>1</v>
      </c>
      <c r="H48" s="13">
        <f>Tableau8224[[#This Row],[Effectif validé2]]-Tableau8224[[#This Row],[Effectif proposé par le groupe de travail]]</f>
        <v>0</v>
      </c>
    </row>
    <row r="49" spans="1:9" ht="42.6" customHeight="1" x14ac:dyDescent="0.25">
      <c r="A49" s="99"/>
      <c r="B49" s="131" t="s">
        <v>245</v>
      </c>
      <c r="C49" s="13"/>
      <c r="D49" s="13">
        <v>2</v>
      </c>
      <c r="E49" s="13">
        <v>2978</v>
      </c>
      <c r="F49" s="98">
        <f t="shared" si="0"/>
        <v>1.6184782608695651</v>
      </c>
      <c r="G49" s="11">
        <v>2</v>
      </c>
      <c r="H49" s="13">
        <f>Tableau8224[[#This Row],[Effectif validé2]]-Tableau8224[[#This Row],[Effectif proposé par le groupe de travail]]</f>
        <v>0</v>
      </c>
    </row>
    <row r="50" spans="1:9" ht="42.75" customHeight="1" x14ac:dyDescent="0.25">
      <c r="A50" s="79"/>
      <c r="B50" s="78" t="s">
        <v>244</v>
      </c>
      <c r="C50" s="18"/>
      <c r="D50" s="18">
        <v>1</v>
      </c>
      <c r="E50" s="18">
        <v>1763</v>
      </c>
      <c r="F50" s="100">
        <f t="shared" si="0"/>
        <v>0.95815217391304353</v>
      </c>
      <c r="G50" s="11">
        <v>1</v>
      </c>
      <c r="H50" s="13">
        <f>Tableau8224[[#This Row],[Effectif validé2]]-Tableau8224[[#This Row],[Effectif proposé par le groupe de travail]]</f>
        <v>0</v>
      </c>
    </row>
    <row r="51" spans="1:9" ht="48" customHeight="1" x14ac:dyDescent="0.25">
      <c r="A51" s="79"/>
      <c r="B51" s="19" t="s">
        <v>243</v>
      </c>
      <c r="C51" s="18"/>
      <c r="D51" s="18">
        <v>2</v>
      </c>
      <c r="E51" s="18">
        <v>4068</v>
      </c>
      <c r="F51" s="100">
        <f t="shared" si="0"/>
        <v>2.2108695652173913</v>
      </c>
      <c r="G51" s="11">
        <v>2</v>
      </c>
      <c r="H51" s="13">
        <f>Tableau8224[[#This Row],[Effectif validé2]]-Tableau8224[[#This Row],[Effectif proposé par le groupe de travail]]</f>
        <v>0</v>
      </c>
    </row>
    <row r="52" spans="1:9" ht="66.75" customHeight="1" x14ac:dyDescent="0.25">
      <c r="A52" s="79" t="s">
        <v>242</v>
      </c>
      <c r="B52" s="19" t="s">
        <v>241</v>
      </c>
      <c r="C52" s="18"/>
      <c r="D52" s="18">
        <v>1</v>
      </c>
      <c r="E52" s="18">
        <v>1643</v>
      </c>
      <c r="F52" s="100">
        <f t="shared" si="0"/>
        <v>0.89293478260869563</v>
      </c>
      <c r="G52" s="11">
        <v>1</v>
      </c>
      <c r="H52" s="13">
        <f>Tableau8224[[#This Row],[Effectif validé2]]-Tableau8224[[#This Row],[Effectif proposé par le groupe de travail]]</f>
        <v>0</v>
      </c>
      <c r="I52" s="144"/>
    </row>
    <row r="53" spans="1:9" s="89" customFormat="1" ht="43.15" customHeight="1" x14ac:dyDescent="0.25">
      <c r="A53" s="131"/>
      <c r="B53" s="131" t="s">
        <v>240</v>
      </c>
      <c r="C53" s="13"/>
      <c r="D53" s="13">
        <v>3</v>
      </c>
      <c r="E53" s="13">
        <v>3099</v>
      </c>
      <c r="F53" s="98">
        <f t="shared" si="0"/>
        <v>1.6842391304347826</v>
      </c>
      <c r="G53" s="11">
        <v>2</v>
      </c>
      <c r="H53" s="13">
        <f>Tableau8224[[#This Row],[Effectif validé2]]-Tableau8224[[#This Row],[Effectif proposé par le groupe de travail]]</f>
        <v>-1</v>
      </c>
    </row>
    <row r="54" spans="1:9" ht="31.5" customHeight="1" x14ac:dyDescent="0.25">
      <c r="A54" s="79"/>
      <c r="B54" s="78" t="s">
        <v>239</v>
      </c>
      <c r="C54" s="18"/>
      <c r="D54" s="18">
        <v>1</v>
      </c>
      <c r="E54" s="18">
        <v>1562</v>
      </c>
      <c r="F54" s="100">
        <f t="shared" si="0"/>
        <v>0.84891304347826091</v>
      </c>
      <c r="G54" s="11">
        <v>1</v>
      </c>
      <c r="H54" s="13">
        <f>Tableau8224[[#This Row],[Effectif validé2]]-Tableau8224[[#This Row],[Effectif proposé par le groupe de travail]]</f>
        <v>0</v>
      </c>
    </row>
    <row r="55" spans="1:9" ht="28.15" customHeight="1" x14ac:dyDescent="0.25">
      <c r="A55" s="99"/>
      <c r="B55" s="14" t="s">
        <v>238</v>
      </c>
      <c r="C55" s="13"/>
      <c r="D55" s="13">
        <v>2</v>
      </c>
      <c r="E55" s="13">
        <v>3467</v>
      </c>
      <c r="F55" s="98">
        <f t="shared" si="0"/>
        <v>1.8842391304347825</v>
      </c>
      <c r="G55" s="11">
        <v>2</v>
      </c>
      <c r="H55" s="13">
        <f>Tableau8224[[#This Row],[Effectif validé2]]-Tableau8224[[#This Row],[Effectif proposé par le groupe de travail]]</f>
        <v>0</v>
      </c>
    </row>
    <row r="56" spans="1:9" ht="48.75" customHeight="1" x14ac:dyDescent="0.25">
      <c r="A56" s="79" t="s">
        <v>237</v>
      </c>
      <c r="B56" s="19" t="s">
        <v>236</v>
      </c>
      <c r="C56" s="18"/>
      <c r="D56" s="18">
        <v>1</v>
      </c>
      <c r="E56" s="18">
        <v>1603</v>
      </c>
      <c r="F56" s="100">
        <f t="shared" si="0"/>
        <v>0.87119565217391304</v>
      </c>
      <c r="G56" s="11">
        <v>1</v>
      </c>
      <c r="H56" s="13">
        <f>Tableau8224[[#This Row],[Effectif validé2]]-Tableau8224[[#This Row],[Effectif proposé par le groupe de travail]]</f>
        <v>0</v>
      </c>
    </row>
    <row r="57" spans="1:9" ht="37.5" customHeight="1" x14ac:dyDescent="0.25">
      <c r="A57" s="79"/>
      <c r="B57" s="78" t="s">
        <v>235</v>
      </c>
      <c r="C57" s="18"/>
      <c r="D57" s="18">
        <v>3</v>
      </c>
      <c r="E57" s="18">
        <v>2776</v>
      </c>
      <c r="F57" s="100">
        <f t="shared" si="0"/>
        <v>1.508695652173913</v>
      </c>
      <c r="G57" s="11">
        <v>2</v>
      </c>
      <c r="H57" s="13">
        <f>Tableau8224[[#This Row],[Effectif validé2]]-Tableau8224[[#This Row],[Effectif proposé par le groupe de travail]]</f>
        <v>-1</v>
      </c>
    </row>
    <row r="58" spans="1:9" ht="37.5" customHeight="1" x14ac:dyDescent="0.25">
      <c r="A58" s="79"/>
      <c r="B58" s="78" t="s">
        <v>234</v>
      </c>
      <c r="C58" s="18"/>
      <c r="D58" s="18">
        <v>1</v>
      </c>
      <c r="E58" s="18">
        <v>1502</v>
      </c>
      <c r="F58" s="100">
        <f t="shared" si="0"/>
        <v>0.81630434782608696</v>
      </c>
      <c r="G58" s="11">
        <v>1</v>
      </c>
      <c r="H58" s="13">
        <f>Tableau8224[[#This Row],[Effectif validé2]]-Tableau8224[[#This Row],[Effectif proposé par le groupe de travail]]</f>
        <v>0</v>
      </c>
    </row>
    <row r="59" spans="1:9" ht="31.5" customHeight="1" x14ac:dyDescent="0.25">
      <c r="A59" s="79"/>
      <c r="B59" s="19" t="s">
        <v>233</v>
      </c>
      <c r="C59" s="18"/>
      <c r="D59" s="18">
        <v>2</v>
      </c>
      <c r="E59" s="18">
        <v>1968</v>
      </c>
      <c r="F59" s="100">
        <f t="shared" si="0"/>
        <v>1.0695652173913044</v>
      </c>
      <c r="G59" s="11">
        <v>1</v>
      </c>
      <c r="H59" s="13">
        <f>Tableau8224[[#This Row],[Effectif validé2]]-Tableau8224[[#This Row],[Effectif proposé par le groupe de travail]]</f>
        <v>-1</v>
      </c>
    </row>
    <row r="60" spans="1:9" ht="57" customHeight="1" x14ac:dyDescent="0.25">
      <c r="A60" s="79" t="s">
        <v>232</v>
      </c>
      <c r="B60" s="19" t="s">
        <v>231</v>
      </c>
      <c r="C60" s="18"/>
      <c r="D60" s="18">
        <v>1</v>
      </c>
      <c r="E60" s="18">
        <v>1642</v>
      </c>
      <c r="F60" s="100">
        <f t="shared" si="0"/>
        <v>0.8923913043478261</v>
      </c>
      <c r="G60" s="11">
        <v>1</v>
      </c>
      <c r="H60" s="13">
        <f>Tableau8224[[#This Row],[Effectif validé2]]-Tableau8224[[#This Row],[Effectif proposé par le groupe de travail]]</f>
        <v>0</v>
      </c>
    </row>
    <row r="61" spans="1:9" ht="60" customHeight="1" x14ac:dyDescent="0.25">
      <c r="A61" s="79"/>
      <c r="B61" s="78" t="s">
        <v>230</v>
      </c>
      <c r="C61" s="18"/>
      <c r="D61" s="18">
        <v>3</v>
      </c>
      <c r="E61" s="18">
        <v>3099</v>
      </c>
      <c r="F61" s="100">
        <f t="shared" si="0"/>
        <v>1.6842391304347826</v>
      </c>
      <c r="G61" s="11">
        <v>2</v>
      </c>
      <c r="H61" s="13">
        <f>Tableau8224[[#This Row],[Effectif validé2]]-Tableau8224[[#This Row],[Effectif proposé par le groupe de travail]]</f>
        <v>-1</v>
      </c>
    </row>
    <row r="62" spans="1:9" ht="52.5" customHeight="1" x14ac:dyDescent="0.25">
      <c r="A62" s="79"/>
      <c r="B62" s="78" t="s">
        <v>229</v>
      </c>
      <c r="C62" s="18"/>
      <c r="D62" s="18">
        <v>1</v>
      </c>
      <c r="E62" s="18">
        <v>1562</v>
      </c>
      <c r="F62" s="100">
        <f t="shared" si="0"/>
        <v>0.84891304347826091</v>
      </c>
      <c r="G62" s="11">
        <v>1</v>
      </c>
      <c r="H62" s="13">
        <f>Tableau8224[[#This Row],[Effectif validé2]]-Tableau8224[[#This Row],[Effectif proposé par le groupe de travail]]</f>
        <v>0</v>
      </c>
    </row>
    <row r="63" spans="1:9" ht="50.25" customHeight="1" x14ac:dyDescent="0.25">
      <c r="A63" s="79"/>
      <c r="B63" s="19" t="s">
        <v>228</v>
      </c>
      <c r="C63" s="18"/>
      <c r="D63" s="18">
        <v>2</v>
      </c>
      <c r="E63" s="18">
        <v>2452</v>
      </c>
      <c r="F63" s="100">
        <f t="shared" si="0"/>
        <v>1.3326086956521739</v>
      </c>
      <c r="G63" s="11">
        <v>1</v>
      </c>
      <c r="H63" s="13">
        <f>Tableau8224[[#This Row],[Effectif validé2]]-Tableau8224[[#This Row],[Effectif proposé par le groupe de travail]]</f>
        <v>-1</v>
      </c>
    </row>
    <row r="64" spans="1:9" ht="60.75" customHeight="1" x14ac:dyDescent="0.25">
      <c r="A64" s="79" t="s">
        <v>227</v>
      </c>
      <c r="B64" s="19" t="s">
        <v>226</v>
      </c>
      <c r="C64" s="18"/>
      <c r="D64" s="18">
        <v>1</v>
      </c>
      <c r="E64" s="18">
        <v>1802</v>
      </c>
      <c r="F64" s="100">
        <f t="shared" si="0"/>
        <v>0.97934782608695647</v>
      </c>
      <c r="G64" s="11">
        <v>1</v>
      </c>
      <c r="H64" s="13">
        <f>Tableau8224[[#This Row],[Effectif validé2]]-Tableau8224[[#This Row],[Effectif proposé par le groupe de travail]]</f>
        <v>0</v>
      </c>
    </row>
    <row r="65" spans="1:8" ht="47.45" customHeight="1" x14ac:dyDescent="0.25">
      <c r="A65" s="79"/>
      <c r="B65" s="78" t="s">
        <v>225</v>
      </c>
      <c r="C65" s="18"/>
      <c r="D65" s="18">
        <v>1</v>
      </c>
      <c r="E65" s="18">
        <v>4391</v>
      </c>
      <c r="F65" s="100">
        <f t="shared" si="0"/>
        <v>2.3864130434782607</v>
      </c>
      <c r="G65" s="11">
        <v>2</v>
      </c>
      <c r="H65" s="13">
        <f>Tableau8224[[#This Row],[Effectif validé2]]-Tableau8224[[#This Row],[Effectif proposé par le groupe de travail]]</f>
        <v>1</v>
      </c>
    </row>
    <row r="66" spans="1:8" ht="37.5" customHeight="1" x14ac:dyDescent="0.25">
      <c r="A66" s="79"/>
      <c r="B66" s="78" t="s">
        <v>340</v>
      </c>
      <c r="C66" s="18"/>
      <c r="D66" s="18">
        <v>1</v>
      </c>
      <c r="E66" s="18">
        <v>2202</v>
      </c>
      <c r="F66" s="100">
        <f t="shared" si="0"/>
        <v>1.1967391304347825</v>
      </c>
      <c r="G66" s="11">
        <v>1</v>
      </c>
      <c r="H66" s="13">
        <f>Tableau8224[[#This Row],[Effectif validé2]]-Tableau8224[[#This Row],[Effectif proposé par le groupe de travail]]</f>
        <v>0</v>
      </c>
    </row>
    <row r="67" spans="1:8" ht="32.25" customHeight="1" x14ac:dyDescent="0.25">
      <c r="A67" s="79"/>
      <c r="B67" s="78" t="s">
        <v>341</v>
      </c>
      <c r="C67" s="18"/>
      <c r="D67" s="18">
        <v>2</v>
      </c>
      <c r="E67" s="18">
        <v>7623</v>
      </c>
      <c r="F67" s="100">
        <f t="shared" si="0"/>
        <v>4.1429347826086955</v>
      </c>
      <c r="G67" s="11">
        <v>4</v>
      </c>
      <c r="H67" s="13">
        <f>Tableau8224[[#This Row],[Effectif validé2]]-Tableau8224[[#This Row],[Effectif proposé par le groupe de travail]]</f>
        <v>2</v>
      </c>
    </row>
    <row r="68" spans="1:8" ht="53.25" customHeight="1" x14ac:dyDescent="0.25">
      <c r="A68" s="145" t="s">
        <v>224</v>
      </c>
      <c r="B68" s="14" t="s">
        <v>313</v>
      </c>
      <c r="C68" s="13"/>
      <c r="D68" s="13">
        <v>4</v>
      </c>
      <c r="E68" s="13">
        <v>1033</v>
      </c>
      <c r="F68" s="98">
        <f t="shared" si="0"/>
        <v>0.56141304347826082</v>
      </c>
      <c r="G68" s="11">
        <v>1</v>
      </c>
      <c r="H68" s="13">
        <f>Tableau8224[[#This Row],[Effectif validé2]]-Tableau8224[[#This Row],[Effectif proposé par le groupe de travail]]</f>
        <v>-3</v>
      </c>
    </row>
    <row r="69" spans="1:8" ht="36" customHeight="1" x14ac:dyDescent="0.25">
      <c r="A69" s="145" t="s">
        <v>223</v>
      </c>
      <c r="B69" s="131" t="s">
        <v>314</v>
      </c>
      <c r="C69" s="13"/>
      <c r="D69" s="13">
        <v>10</v>
      </c>
      <c r="E69" s="13">
        <v>16938</v>
      </c>
      <c r="F69" s="98">
        <f t="shared" si="0"/>
        <v>9.2054347826086964</v>
      </c>
      <c r="G69" s="11">
        <v>9</v>
      </c>
      <c r="H69" s="13">
        <f>Tableau8224[[#This Row],[Effectif validé2]]-Tableau8224[[#This Row],[Effectif proposé par le groupe de travail]]</f>
        <v>-1</v>
      </c>
    </row>
    <row r="70" spans="1:8" ht="48.75" customHeight="1" x14ac:dyDescent="0.25">
      <c r="A70" s="145" t="s">
        <v>222</v>
      </c>
      <c r="B70" s="131" t="s">
        <v>315</v>
      </c>
      <c r="C70" s="13"/>
      <c r="D70" s="13">
        <v>10</v>
      </c>
      <c r="E70" s="13">
        <v>15209</v>
      </c>
      <c r="F70" s="98">
        <f t="shared" si="0"/>
        <v>8.2657608695652183</v>
      </c>
      <c r="G70" s="11">
        <v>8</v>
      </c>
      <c r="H70" s="13">
        <f>Tableau8224[[#This Row],[Effectif validé2]]-Tableau8224[[#This Row],[Effectif proposé par le groupe de travail]]</f>
        <v>-2</v>
      </c>
    </row>
    <row r="71" spans="1:8" ht="54.75" customHeight="1" x14ac:dyDescent="0.25">
      <c r="A71" s="79" t="s">
        <v>221</v>
      </c>
      <c r="B71" s="19" t="s">
        <v>220</v>
      </c>
      <c r="C71" s="18"/>
      <c r="D71" s="18">
        <v>1</v>
      </c>
      <c r="E71" s="18">
        <v>1966</v>
      </c>
      <c r="F71" s="100">
        <f t="shared" si="0"/>
        <v>1.0684782608695653</v>
      </c>
      <c r="G71" s="11">
        <v>1</v>
      </c>
      <c r="H71" s="13">
        <f>Tableau8224[[#This Row],[Effectif validé2]]-Tableau8224[[#This Row],[Effectif proposé par le groupe de travail]]</f>
        <v>0</v>
      </c>
    </row>
    <row r="72" spans="1:8" ht="54.75" customHeight="1" x14ac:dyDescent="0.25">
      <c r="A72" s="79"/>
      <c r="B72" s="19" t="s">
        <v>219</v>
      </c>
      <c r="C72" s="18"/>
      <c r="D72" s="18">
        <v>2</v>
      </c>
      <c r="E72" s="18">
        <v>2088</v>
      </c>
      <c r="F72" s="100">
        <f t="shared" si="0"/>
        <v>1.1347826086956523</v>
      </c>
      <c r="G72" s="11">
        <v>1</v>
      </c>
      <c r="H72" s="13">
        <f>Tableau8224[[#This Row],[Effectif validé2]]-Tableau8224[[#This Row],[Effectif proposé par le groupe de travail]]</f>
        <v>-1</v>
      </c>
    </row>
    <row r="73" spans="1:8" ht="34.5" customHeight="1" x14ac:dyDescent="0.25">
      <c r="A73" s="79"/>
      <c r="B73" s="19" t="s">
        <v>218</v>
      </c>
      <c r="C73" s="18"/>
      <c r="D73" s="18">
        <v>1</v>
      </c>
      <c r="E73" s="18">
        <v>904</v>
      </c>
      <c r="F73" s="100">
        <f t="shared" si="0"/>
        <v>0.49130434782608695</v>
      </c>
      <c r="G73" s="11">
        <v>1</v>
      </c>
      <c r="H73" s="13">
        <f>Tableau8224[[#This Row],[Effectif validé2]]-Tableau8224[[#This Row],[Effectif proposé par le groupe de travail]]</f>
        <v>0</v>
      </c>
    </row>
    <row r="74" spans="1:8" ht="36" customHeight="1" x14ac:dyDescent="0.25">
      <c r="A74" s="79"/>
      <c r="B74" s="19" t="s">
        <v>217</v>
      </c>
      <c r="C74" s="18"/>
      <c r="D74" s="18">
        <v>1</v>
      </c>
      <c r="E74" s="18">
        <v>1396</v>
      </c>
      <c r="F74" s="100">
        <f t="shared" si="0"/>
        <v>0.75869565217391299</v>
      </c>
      <c r="G74" s="11">
        <v>1</v>
      </c>
      <c r="H74" s="13">
        <f>Tableau8224[[#This Row],[Effectif validé2]]-Tableau8224[[#This Row],[Effectif proposé par le groupe de travail]]</f>
        <v>0</v>
      </c>
    </row>
    <row r="75" spans="1:8" ht="69.75" customHeight="1" x14ac:dyDescent="0.25">
      <c r="A75" s="79" t="s">
        <v>216</v>
      </c>
      <c r="B75" s="19" t="s">
        <v>215</v>
      </c>
      <c r="C75" s="18"/>
      <c r="D75" s="18">
        <v>1</v>
      </c>
      <c r="E75" s="18">
        <v>1970</v>
      </c>
      <c r="F75" s="100">
        <f t="shared" si="0"/>
        <v>1.0706521739130435</v>
      </c>
      <c r="G75" s="11">
        <v>1</v>
      </c>
      <c r="H75" s="13">
        <f>Tableau8224[[#This Row],[Effectif validé2]]-Tableau8224[[#This Row],[Effectif proposé par le groupe de travail]]</f>
        <v>0</v>
      </c>
    </row>
    <row r="76" spans="1:8" ht="68.25" customHeight="1" x14ac:dyDescent="0.25">
      <c r="A76" s="79"/>
      <c r="B76" s="19" t="s">
        <v>214</v>
      </c>
      <c r="C76" s="18"/>
      <c r="D76" s="18">
        <v>1</v>
      </c>
      <c r="E76" s="18">
        <v>2977</v>
      </c>
      <c r="F76" s="100">
        <f t="shared" si="0"/>
        <v>1.6179347826086956</v>
      </c>
      <c r="G76" s="11">
        <v>2</v>
      </c>
      <c r="H76" s="13">
        <f>Tableau8224[[#This Row],[Effectif validé2]]-Tableau8224[[#This Row],[Effectif proposé par le groupe de travail]]</f>
        <v>1</v>
      </c>
    </row>
    <row r="77" spans="1:8" ht="54" customHeight="1" x14ac:dyDescent="0.25">
      <c r="A77" s="79"/>
      <c r="B77" s="19" t="s">
        <v>213</v>
      </c>
      <c r="C77" s="18"/>
      <c r="D77" s="18">
        <v>1</v>
      </c>
      <c r="E77" s="18">
        <v>2642</v>
      </c>
      <c r="F77" s="100">
        <f t="shared" si="0"/>
        <v>1.4358695652173914</v>
      </c>
      <c r="G77" s="11">
        <v>1</v>
      </c>
      <c r="H77" s="13">
        <f>Tableau8224[[#This Row],[Effectif validé2]]-Tableau8224[[#This Row],[Effectif proposé par le groupe de travail]]</f>
        <v>0</v>
      </c>
    </row>
    <row r="78" spans="1:8" ht="51" customHeight="1" x14ac:dyDescent="0.25">
      <c r="A78" s="79"/>
      <c r="B78" s="19" t="s">
        <v>212</v>
      </c>
      <c r="C78" s="18"/>
      <c r="D78" s="18">
        <v>2</v>
      </c>
      <c r="E78" s="18">
        <v>3571</v>
      </c>
      <c r="F78" s="100">
        <f t="shared" si="0"/>
        <v>1.9407608695652174</v>
      </c>
      <c r="G78" s="11">
        <v>2</v>
      </c>
      <c r="H78" s="13">
        <f>Tableau8224[[#This Row],[Effectif validé2]]-Tableau8224[[#This Row],[Effectif proposé par le groupe de travail]]</f>
        <v>0</v>
      </c>
    </row>
    <row r="79" spans="1:8" ht="67.5" customHeight="1" x14ac:dyDescent="0.25">
      <c r="A79" s="79" t="s">
        <v>211</v>
      </c>
      <c r="B79" s="19" t="s">
        <v>210</v>
      </c>
      <c r="C79" s="18"/>
      <c r="D79" s="18">
        <v>1</v>
      </c>
      <c r="E79" s="18">
        <v>795</v>
      </c>
      <c r="F79" s="100">
        <f t="shared" si="0"/>
        <v>0.43206521739130432</v>
      </c>
      <c r="G79" s="11">
        <v>1</v>
      </c>
      <c r="H79" s="13">
        <f>Tableau8224[[#This Row],[Effectif validé2]]-Tableau8224[[#This Row],[Effectif proposé par le groupe de travail]]</f>
        <v>0</v>
      </c>
    </row>
    <row r="80" spans="1:8" ht="69.75" customHeight="1" x14ac:dyDescent="0.25">
      <c r="A80" s="79"/>
      <c r="B80" s="19" t="s">
        <v>209</v>
      </c>
      <c r="C80" s="18"/>
      <c r="D80" s="18">
        <v>2</v>
      </c>
      <c r="E80" s="18">
        <v>1919</v>
      </c>
      <c r="F80" s="100">
        <f t="shared" si="0"/>
        <v>1.0429347826086957</v>
      </c>
      <c r="G80" s="11">
        <v>1</v>
      </c>
      <c r="H80" s="13">
        <f>Tableau8224[[#This Row],[Effectif validé2]]-Tableau8224[[#This Row],[Effectif proposé par le groupe de travail]]</f>
        <v>-1</v>
      </c>
    </row>
    <row r="81" spans="1:8" ht="36.75" customHeight="1" x14ac:dyDescent="0.25">
      <c r="A81" s="79"/>
      <c r="B81" s="19" t="s">
        <v>208</v>
      </c>
      <c r="C81" s="18"/>
      <c r="D81" s="18">
        <v>1</v>
      </c>
      <c r="E81" s="18">
        <v>2165</v>
      </c>
      <c r="F81" s="100">
        <f t="shared" si="0"/>
        <v>1.1766304347826086</v>
      </c>
      <c r="G81" s="11">
        <v>1</v>
      </c>
      <c r="H81" s="13">
        <f>Tableau8224[[#This Row],[Effectif validé2]]-Tableau8224[[#This Row],[Effectif proposé par le groupe de travail]]</f>
        <v>0</v>
      </c>
    </row>
    <row r="82" spans="1:8" ht="42.6" customHeight="1" x14ac:dyDescent="0.25">
      <c r="A82" s="79"/>
      <c r="B82" s="19" t="s">
        <v>207</v>
      </c>
      <c r="C82" s="18"/>
      <c r="D82" s="18">
        <v>1</v>
      </c>
      <c r="E82" s="18">
        <v>1050</v>
      </c>
      <c r="F82" s="100">
        <f t="shared" si="0"/>
        <v>0.57065217391304346</v>
      </c>
      <c r="G82" s="11">
        <v>1</v>
      </c>
      <c r="H82" s="13">
        <f>Tableau8224[[#This Row],[Effectif validé2]]-Tableau8224[[#This Row],[Effectif proposé par le groupe de travail]]</f>
        <v>0</v>
      </c>
    </row>
    <row r="83" spans="1:8" ht="54.75" customHeight="1" x14ac:dyDescent="0.25">
      <c r="A83" s="79" t="s">
        <v>206</v>
      </c>
      <c r="B83" s="19" t="s">
        <v>205</v>
      </c>
      <c r="C83" s="18"/>
      <c r="D83" s="18">
        <v>1</v>
      </c>
      <c r="E83" s="18">
        <v>3264</v>
      </c>
      <c r="F83" s="100">
        <f t="shared" si="0"/>
        <v>1.7739130434782608</v>
      </c>
      <c r="G83" s="11">
        <v>1</v>
      </c>
      <c r="H83" s="13">
        <f>Tableau8224[[#This Row],[Effectif validé2]]-Tableau8224[[#This Row],[Effectif proposé par le groupe de travail]]</f>
        <v>0</v>
      </c>
    </row>
    <row r="84" spans="1:8" ht="42.6" customHeight="1" x14ac:dyDescent="0.25">
      <c r="A84" s="79"/>
      <c r="B84" s="19" t="s">
        <v>204</v>
      </c>
      <c r="C84" s="18"/>
      <c r="D84" s="18">
        <v>2</v>
      </c>
      <c r="E84" s="18">
        <v>5115</v>
      </c>
      <c r="F84" s="100">
        <f t="shared" si="0"/>
        <v>2.7798913043478262</v>
      </c>
      <c r="G84" s="11">
        <v>3</v>
      </c>
      <c r="H84" s="13">
        <f>Tableau8224[[#This Row],[Effectif validé2]]-Tableau8224[[#This Row],[Effectif proposé par le groupe de travail]]</f>
        <v>1</v>
      </c>
    </row>
    <row r="85" spans="1:8" ht="39" customHeight="1" x14ac:dyDescent="0.25">
      <c r="A85" s="79"/>
      <c r="B85" s="19" t="s">
        <v>203</v>
      </c>
      <c r="C85" s="18"/>
      <c r="D85" s="18">
        <v>1</v>
      </c>
      <c r="E85" s="18">
        <v>10023</v>
      </c>
      <c r="F85" s="100">
        <f t="shared" si="0"/>
        <v>5.4472826086956525</v>
      </c>
      <c r="G85" s="11">
        <v>5</v>
      </c>
      <c r="H85" s="13">
        <f>Tableau8224[[#This Row],[Effectif validé2]]-Tableau8224[[#This Row],[Effectif proposé par le groupe de travail]]</f>
        <v>4</v>
      </c>
    </row>
    <row r="86" spans="1:8" ht="30" customHeight="1" x14ac:dyDescent="0.25">
      <c r="A86" s="79"/>
      <c r="B86" s="19" t="s">
        <v>202</v>
      </c>
      <c r="C86" s="18"/>
      <c r="D86" s="18">
        <v>1</v>
      </c>
      <c r="E86" s="18">
        <v>805</v>
      </c>
      <c r="F86" s="100">
        <f t="shared" si="0"/>
        <v>0.4375</v>
      </c>
      <c r="G86" s="11">
        <v>1</v>
      </c>
      <c r="H86" s="13">
        <f>Tableau8224[[#This Row],[Effectif validé2]]-Tableau8224[[#This Row],[Effectif proposé par le groupe de travail]]</f>
        <v>0</v>
      </c>
    </row>
    <row r="87" spans="1:8" ht="31.15" customHeight="1" x14ac:dyDescent="0.25">
      <c r="A87" s="79"/>
      <c r="B87" s="19" t="s">
        <v>201</v>
      </c>
      <c r="C87" s="18"/>
      <c r="D87" s="18">
        <v>1</v>
      </c>
      <c r="E87" s="18">
        <v>1962</v>
      </c>
      <c r="F87" s="100">
        <f t="shared" si="0"/>
        <v>1.066304347826087</v>
      </c>
      <c r="G87" s="11">
        <v>1</v>
      </c>
      <c r="H87" s="13">
        <f>Tableau8224[[#This Row],[Effectif validé2]]-Tableau8224[[#This Row],[Effectif proposé par le groupe de travail]]</f>
        <v>0</v>
      </c>
    </row>
    <row r="88" spans="1:8" ht="45.75" customHeight="1" x14ac:dyDescent="0.25">
      <c r="A88" s="79"/>
      <c r="B88" s="19" t="s">
        <v>200</v>
      </c>
      <c r="C88" s="18"/>
      <c r="D88" s="18">
        <v>1</v>
      </c>
      <c r="E88" s="18">
        <v>4004</v>
      </c>
      <c r="F88" s="100">
        <f t="shared" si="0"/>
        <v>2.1760869565217393</v>
      </c>
      <c r="G88" s="11">
        <v>2</v>
      </c>
      <c r="H88" s="13">
        <f>Tableau8224[[#This Row],[Effectif validé2]]-Tableau8224[[#This Row],[Effectif proposé par le groupe de travail]]</f>
        <v>1</v>
      </c>
    </row>
    <row r="89" spans="1:8" ht="47.45" customHeight="1" x14ac:dyDescent="0.25">
      <c r="A89" s="79" t="s">
        <v>199</v>
      </c>
      <c r="B89" s="19" t="s">
        <v>198</v>
      </c>
      <c r="C89" s="18"/>
      <c r="D89" s="18">
        <v>1</v>
      </c>
      <c r="E89" s="18">
        <v>2642</v>
      </c>
      <c r="F89" s="100">
        <f t="shared" ref="F89:F92" si="1">E89/1840</f>
        <v>1.4358695652173914</v>
      </c>
      <c r="G89" s="11">
        <v>1</v>
      </c>
      <c r="H89" s="13">
        <f>Tableau8224[[#This Row],[Effectif validé2]]-Tableau8224[[#This Row],[Effectif proposé par le groupe de travail]]</f>
        <v>0</v>
      </c>
    </row>
    <row r="90" spans="1:8" ht="31.5" customHeight="1" x14ac:dyDescent="0.25">
      <c r="A90" s="79"/>
      <c r="B90" s="19" t="s">
        <v>197</v>
      </c>
      <c r="C90" s="18"/>
      <c r="D90" s="18">
        <v>2</v>
      </c>
      <c r="E90" s="18">
        <v>6133</v>
      </c>
      <c r="F90" s="100">
        <f t="shared" si="1"/>
        <v>3.3331521739130436</v>
      </c>
      <c r="G90" s="11">
        <v>3</v>
      </c>
      <c r="H90" s="13">
        <f>Tableau8224[[#This Row],[Effectif validé2]]-Tableau8224[[#This Row],[Effectif proposé par le groupe de travail]]</f>
        <v>1</v>
      </c>
    </row>
    <row r="91" spans="1:8" ht="58.5" customHeight="1" x14ac:dyDescent="0.25">
      <c r="A91" s="79"/>
      <c r="B91" s="19" t="s">
        <v>196</v>
      </c>
      <c r="C91" s="18"/>
      <c r="D91" s="18">
        <v>1</v>
      </c>
      <c r="E91" s="18">
        <v>2055</v>
      </c>
      <c r="F91" s="100">
        <f t="shared" si="1"/>
        <v>1.1168478260869565</v>
      </c>
      <c r="G91" s="11">
        <v>1</v>
      </c>
      <c r="H91" s="13">
        <f>Tableau8224[[#This Row],[Effectif validé2]]-Tableau8224[[#This Row],[Effectif proposé par le groupe de travail]]</f>
        <v>0</v>
      </c>
    </row>
    <row r="92" spans="1:8" ht="54.75" customHeight="1" thickBot="1" x14ac:dyDescent="0.3">
      <c r="A92" s="126"/>
      <c r="B92" s="5" t="s">
        <v>195</v>
      </c>
      <c r="C92" s="4"/>
      <c r="D92" s="4">
        <v>2</v>
      </c>
      <c r="E92" s="4">
        <v>6272</v>
      </c>
      <c r="F92" s="127">
        <f t="shared" si="1"/>
        <v>3.4086956521739129</v>
      </c>
      <c r="G92" s="3">
        <v>3</v>
      </c>
      <c r="H92" s="9">
        <f>Tableau8224[[#This Row],[Effectif validé2]]-Tableau8224[[#This Row],[Effectif proposé par le groupe de travail]]</f>
        <v>1</v>
      </c>
    </row>
    <row r="93" spans="1:8" s="152" customFormat="1" ht="31.5" customHeight="1" thickBot="1" x14ac:dyDescent="0.3">
      <c r="A93" s="146" t="s">
        <v>0</v>
      </c>
      <c r="B93" s="147"/>
      <c r="C93" s="148">
        <v>122</v>
      </c>
      <c r="D93" s="149">
        <f>SUM(D4:D92)</f>
        <v>154</v>
      </c>
      <c r="E93" s="149"/>
      <c r="F93" s="149"/>
      <c r="G93" s="149">
        <f>SUM(G4:G92)</f>
        <v>152</v>
      </c>
      <c r="H93" s="149">
        <f>SUM(H4:H92)</f>
        <v>-2</v>
      </c>
    </row>
    <row r="94" spans="1:8" x14ac:dyDescent="0.25">
      <c r="A94" s="97"/>
    </row>
    <row r="95" spans="1:8" x14ac:dyDescent="0.25">
      <c r="A95" s="157"/>
      <c r="B95" s="157"/>
      <c r="C95" s="157"/>
      <c r="D95" s="157"/>
      <c r="E95" s="157"/>
      <c r="G95" s="153"/>
    </row>
  </sheetData>
  <mergeCells count="2">
    <mergeCell ref="A1:F1"/>
    <mergeCell ref="A95:E95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6"/>
  <sheetViews>
    <sheetView workbookViewId="0">
      <selection activeCell="J16" sqref="J16"/>
    </sheetView>
  </sheetViews>
  <sheetFormatPr baseColWidth="10" defaultColWidth="11.42578125" defaultRowHeight="15.75" x14ac:dyDescent="0.25"/>
  <cols>
    <col min="1" max="1" width="27" style="29" customWidth="1"/>
    <col min="2" max="2" width="33" style="29" customWidth="1"/>
    <col min="3" max="3" width="14.140625" style="29" customWidth="1"/>
    <col min="4" max="4" width="15.42578125" style="29" customWidth="1"/>
    <col min="5" max="5" width="13.5703125" style="29" customWidth="1"/>
    <col min="6" max="6" width="13.85546875" style="29" customWidth="1"/>
    <col min="7" max="7" width="11.42578125" style="96"/>
    <col min="8" max="16384" width="11.42578125" style="29"/>
  </cols>
  <sheetData>
    <row r="1" spans="1:8" x14ac:dyDescent="0.25">
      <c r="A1" s="156" t="s">
        <v>338</v>
      </c>
      <c r="B1" s="156"/>
      <c r="C1" s="156"/>
      <c r="D1" s="156"/>
      <c r="E1" s="156"/>
      <c r="F1" s="156"/>
    </row>
    <row r="3" spans="1:8" ht="75.75" customHeight="1" x14ac:dyDescent="0.25">
      <c r="A3" s="101" t="s">
        <v>51</v>
      </c>
      <c r="B3" s="86" t="s">
        <v>50</v>
      </c>
      <c r="C3" s="86" t="s">
        <v>49</v>
      </c>
      <c r="D3" s="86" t="s">
        <v>48</v>
      </c>
      <c r="E3" s="86" t="s">
        <v>47</v>
      </c>
      <c r="F3" s="86" t="s">
        <v>46</v>
      </c>
      <c r="G3" s="86" t="s">
        <v>45</v>
      </c>
      <c r="H3" s="86" t="s">
        <v>44</v>
      </c>
    </row>
    <row r="4" spans="1:8" ht="34.5" customHeight="1" x14ac:dyDescent="0.25">
      <c r="A4" s="79" t="s">
        <v>321</v>
      </c>
      <c r="B4" s="19" t="s">
        <v>322</v>
      </c>
      <c r="C4" s="18"/>
      <c r="D4" s="18">
        <v>1</v>
      </c>
      <c r="E4" s="18"/>
      <c r="F4" s="100"/>
      <c r="G4" s="11">
        <v>1</v>
      </c>
      <c r="H4" s="13">
        <f>Tableau822[[#This Row],[Effectif validé]]-Tableau822[[#This Row],[Effectif proposé par le groupe de travail]]</f>
        <v>0</v>
      </c>
    </row>
    <row r="5" spans="1:8" ht="22.5" customHeight="1" x14ac:dyDescent="0.25">
      <c r="A5" s="79" t="s">
        <v>323</v>
      </c>
      <c r="B5" s="19" t="s">
        <v>324</v>
      </c>
      <c r="C5" s="18"/>
      <c r="D5" s="18">
        <v>16</v>
      </c>
      <c r="E5" s="18">
        <v>27233</v>
      </c>
      <c r="F5" s="100">
        <f>E5/1840</f>
        <v>14.80054347826087</v>
      </c>
      <c r="G5" s="11">
        <v>15</v>
      </c>
      <c r="H5" s="13">
        <f>Tableau822[[#This Row],[Effectif validé]]-Tableau822[[#This Row],[Effectif proposé par le groupe de travail]]</f>
        <v>-1</v>
      </c>
    </row>
    <row r="6" spans="1:8" s="89" customFormat="1" ht="68.25" customHeight="1" x14ac:dyDescent="0.25">
      <c r="A6" s="99" t="s">
        <v>325</v>
      </c>
      <c r="B6" s="14" t="s">
        <v>326</v>
      </c>
      <c r="C6" s="13"/>
      <c r="D6" s="13">
        <v>1</v>
      </c>
      <c r="E6" s="13">
        <v>724</v>
      </c>
      <c r="F6" s="100">
        <f t="shared" ref="F6:F8" si="0">E6/1840</f>
        <v>0.39347826086956522</v>
      </c>
      <c r="G6" s="11">
        <v>1</v>
      </c>
      <c r="H6" s="13">
        <f>Tableau822[[#This Row],[Effectif validé]]-Tableau822[[#This Row],[Effectif proposé par le groupe de travail]]</f>
        <v>0</v>
      </c>
    </row>
    <row r="7" spans="1:8" s="89" customFormat="1" ht="31.5" customHeight="1" x14ac:dyDescent="0.25">
      <c r="A7" s="99"/>
      <c r="B7" s="14" t="s">
        <v>327</v>
      </c>
      <c r="C7" s="13"/>
      <c r="D7" s="13">
        <v>1</v>
      </c>
      <c r="E7" s="13"/>
      <c r="F7" s="100">
        <f t="shared" si="0"/>
        <v>0</v>
      </c>
      <c r="G7" s="11">
        <v>0</v>
      </c>
      <c r="H7" s="13">
        <f>Tableau822[[#This Row],[Effectif validé]]-Tableau822[[#This Row],[Effectif proposé par le groupe de travail]]</f>
        <v>-1</v>
      </c>
    </row>
    <row r="8" spans="1:8" s="89" customFormat="1" ht="31.5" x14ac:dyDescent="0.25">
      <c r="A8" s="99" t="s">
        <v>328</v>
      </c>
      <c r="B8" s="14" t="s">
        <v>329</v>
      </c>
      <c r="C8" s="13"/>
      <c r="D8" s="13">
        <v>1</v>
      </c>
      <c r="E8" s="13">
        <v>144</v>
      </c>
      <c r="F8" s="100">
        <f t="shared" si="0"/>
        <v>7.8260869565217397E-2</v>
      </c>
      <c r="G8" s="11">
        <v>1</v>
      </c>
      <c r="H8" s="13">
        <f>Tableau822[[#This Row],[Effectif validé]]-Tableau822[[#This Row],[Effectif proposé par le groupe de travail]]</f>
        <v>0</v>
      </c>
    </row>
    <row r="9" spans="1:8" s="89" customFormat="1" ht="21" customHeight="1" x14ac:dyDescent="0.25">
      <c r="A9" s="99"/>
      <c r="B9" s="14" t="s">
        <v>330</v>
      </c>
      <c r="C9" s="13"/>
      <c r="D9" s="13"/>
      <c r="E9" s="13">
        <v>198</v>
      </c>
      <c r="F9" s="98">
        <f>E9/1840</f>
        <v>0.10760869565217392</v>
      </c>
      <c r="G9" s="11">
        <v>0</v>
      </c>
      <c r="H9" s="13">
        <f>Tableau822[[#This Row],[Effectif validé]]-Tableau822[[#This Row],[Effectif proposé par le groupe de travail]]</f>
        <v>0</v>
      </c>
    </row>
    <row r="10" spans="1:8" s="89" customFormat="1" ht="83.25" customHeight="1" x14ac:dyDescent="0.25">
      <c r="A10" s="99" t="s">
        <v>331</v>
      </c>
      <c r="B10" s="14" t="s">
        <v>332</v>
      </c>
      <c r="C10" s="13"/>
      <c r="D10" s="13">
        <v>1</v>
      </c>
      <c r="E10" s="13">
        <v>1909</v>
      </c>
      <c r="F10" s="98">
        <f>E10/1840</f>
        <v>1.0375000000000001</v>
      </c>
      <c r="G10" s="11">
        <v>1</v>
      </c>
      <c r="H10" s="13">
        <f>Tableau822[[#This Row],[Effectif validé]]-Tableau822[[#This Row],[Effectif proposé par le groupe de travail]]</f>
        <v>0</v>
      </c>
    </row>
    <row r="11" spans="1:8" s="89" customFormat="1" ht="88.9" customHeight="1" x14ac:dyDescent="0.25">
      <c r="A11" s="15"/>
      <c r="B11" s="14" t="s">
        <v>333</v>
      </c>
      <c r="C11" s="132"/>
      <c r="D11" s="13">
        <v>4</v>
      </c>
      <c r="E11" s="132">
        <v>4000</v>
      </c>
      <c r="F11" s="98">
        <f>E11/1840</f>
        <v>2.1739130434782608</v>
      </c>
      <c r="G11" s="11">
        <v>2</v>
      </c>
      <c r="H11" s="132">
        <f>Tableau822[[#This Row],[Effectif validé]]-Tableau822[[#This Row],[Effectif proposé par le groupe de travail]]</f>
        <v>-2</v>
      </c>
    </row>
    <row r="12" spans="1:8" ht="22.15" customHeight="1" x14ac:dyDescent="0.25">
      <c r="A12" s="99" t="s">
        <v>3</v>
      </c>
      <c r="B12" s="14" t="s">
        <v>334</v>
      </c>
      <c r="C12" s="63"/>
      <c r="D12" s="63">
        <v>1</v>
      </c>
      <c r="E12" s="63"/>
      <c r="F12" s="63"/>
      <c r="G12" s="11">
        <v>1</v>
      </c>
      <c r="H12" s="63">
        <f>Tableau822[[#This Row],[Effectif validé]]-Tableau822[[#This Row],[Effectif proposé par le groupe de travail]]</f>
        <v>0</v>
      </c>
    </row>
    <row r="13" spans="1:8" ht="16.5" thickBot="1" x14ac:dyDescent="0.3">
      <c r="A13" s="70"/>
      <c r="B13" s="124" t="s">
        <v>1</v>
      </c>
      <c r="C13" s="69"/>
      <c r="D13" s="69">
        <v>0</v>
      </c>
      <c r="E13" s="69">
        <v>0</v>
      </c>
      <c r="F13" s="125">
        <v>0</v>
      </c>
      <c r="G13" s="46"/>
      <c r="H13" s="69">
        <f>Tableau822[[#This Row],[Effectif validé]]-Tableau822[[#This Row],[Effectif proposé par le groupe de travail]]</f>
        <v>0</v>
      </c>
    </row>
    <row r="14" spans="1:8" s="152" customFormat="1" ht="18.75" thickBot="1" x14ac:dyDescent="0.3">
      <c r="A14" s="146" t="s">
        <v>0</v>
      </c>
      <c r="B14" s="147"/>
      <c r="C14" s="149"/>
      <c r="D14" s="149">
        <f>SUM(D4:D13)</f>
        <v>26</v>
      </c>
      <c r="E14" s="150"/>
      <c r="F14" s="149"/>
      <c r="G14" s="150">
        <f>SUM(G4:G13)</f>
        <v>22</v>
      </c>
      <c r="H14" s="151">
        <f>D14-G14</f>
        <v>4</v>
      </c>
    </row>
    <row r="15" spans="1:8" x14ac:dyDescent="0.25">
      <c r="A15" s="97"/>
    </row>
    <row r="16" spans="1:8" x14ac:dyDescent="0.25">
      <c r="A16" s="157"/>
      <c r="B16" s="157"/>
      <c r="C16" s="157"/>
      <c r="D16" s="157"/>
      <c r="E16" s="157"/>
    </row>
  </sheetData>
  <mergeCells count="2">
    <mergeCell ref="A16:E16"/>
    <mergeCell ref="A1:F1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6"/>
  <sheetViews>
    <sheetView workbookViewId="0">
      <selection activeCell="O12" sqref="O12"/>
    </sheetView>
  </sheetViews>
  <sheetFormatPr baseColWidth="10" defaultColWidth="11.42578125" defaultRowHeight="15.75" x14ac:dyDescent="0.25"/>
  <cols>
    <col min="1" max="1" width="27" style="29" customWidth="1"/>
    <col min="2" max="2" width="33" style="29" customWidth="1"/>
    <col min="3" max="3" width="14.140625" style="29" customWidth="1"/>
    <col min="4" max="4" width="15.42578125" style="29" customWidth="1"/>
    <col min="5" max="5" width="13.5703125" style="29" customWidth="1"/>
    <col min="6" max="6" width="13.85546875" style="29" customWidth="1"/>
    <col min="7" max="7" width="11.42578125" style="96"/>
    <col min="8" max="16384" width="11.42578125" style="29"/>
  </cols>
  <sheetData>
    <row r="1" spans="1:8" x14ac:dyDescent="0.25">
      <c r="A1" s="156" t="s">
        <v>337</v>
      </c>
      <c r="B1" s="156"/>
      <c r="C1" s="156"/>
      <c r="D1" s="156"/>
      <c r="E1" s="156"/>
      <c r="F1" s="156"/>
    </row>
    <row r="3" spans="1:8" ht="63" x14ac:dyDescent="0.25">
      <c r="A3" s="101" t="s">
        <v>51</v>
      </c>
      <c r="B3" s="86" t="s">
        <v>50</v>
      </c>
      <c r="C3" s="86" t="s">
        <v>49</v>
      </c>
      <c r="D3" s="86" t="s">
        <v>48</v>
      </c>
      <c r="E3" s="86" t="s">
        <v>47</v>
      </c>
      <c r="F3" s="86" t="s">
        <v>46</v>
      </c>
      <c r="G3" s="86" t="s">
        <v>45</v>
      </c>
      <c r="H3" s="86" t="s">
        <v>44</v>
      </c>
    </row>
    <row r="4" spans="1:8" x14ac:dyDescent="0.25">
      <c r="A4" s="154" t="s">
        <v>335</v>
      </c>
      <c r="B4" s="155" t="s">
        <v>322</v>
      </c>
      <c r="C4" s="13"/>
      <c r="D4" s="13">
        <v>1</v>
      </c>
      <c r="E4" s="13"/>
      <c r="F4" s="13">
        <f t="shared" ref="F4:F8" si="0">E4/1840</f>
        <v>0</v>
      </c>
      <c r="G4" s="13">
        <v>1</v>
      </c>
      <c r="H4" s="13">
        <f>Tableau8226[[#This Row],[Effectif validé]]-Tableau8226[[#This Row],[Effectif proposé par le groupe de travail]]</f>
        <v>0</v>
      </c>
    </row>
    <row r="5" spans="1:8" x14ac:dyDescent="0.25">
      <c r="A5" s="79"/>
      <c r="B5" s="19" t="s">
        <v>324</v>
      </c>
      <c r="C5" s="13"/>
      <c r="D5" s="18">
        <v>7</v>
      </c>
      <c r="E5" s="18">
        <v>12998</v>
      </c>
      <c r="F5" s="100">
        <f t="shared" si="0"/>
        <v>7.0641304347826086</v>
      </c>
      <c r="G5" s="11">
        <v>7</v>
      </c>
      <c r="H5" s="58">
        <f>Tableau8226[[#This Row],[Effectif validé]]-Tableau8226[[#This Row],[Effectif proposé par le groupe de travail]]</f>
        <v>0</v>
      </c>
    </row>
    <row r="6" spans="1:8" ht="63" x14ac:dyDescent="0.25">
      <c r="A6" s="99" t="s">
        <v>325</v>
      </c>
      <c r="B6" s="14" t="s">
        <v>326</v>
      </c>
      <c r="C6" s="13"/>
      <c r="D6" s="13">
        <v>1</v>
      </c>
      <c r="E6" s="13">
        <v>724</v>
      </c>
      <c r="F6" s="100">
        <f t="shared" si="0"/>
        <v>0.39347826086956522</v>
      </c>
      <c r="G6" s="11">
        <v>1</v>
      </c>
      <c r="H6" s="13">
        <f>Tableau8226[[#This Row],[Effectif validé]]-Tableau8226[[#This Row],[Effectif proposé par le groupe de travail]]</f>
        <v>0</v>
      </c>
    </row>
    <row r="7" spans="1:8" x14ac:dyDescent="0.25">
      <c r="A7" s="99"/>
      <c r="B7" s="14" t="s">
        <v>330</v>
      </c>
      <c r="C7" s="13"/>
      <c r="D7" s="13">
        <v>1</v>
      </c>
      <c r="E7" s="13"/>
      <c r="F7" s="100">
        <f t="shared" si="0"/>
        <v>0</v>
      </c>
      <c r="G7" s="11">
        <v>0</v>
      </c>
      <c r="H7" s="13">
        <f>Tableau8226[[#This Row],[Effectif validé]]-Tableau8226[[#This Row],[Effectif proposé par le groupe de travail]]</f>
        <v>-1</v>
      </c>
    </row>
    <row r="8" spans="1:8" s="89" customFormat="1" ht="31.5" x14ac:dyDescent="0.25">
      <c r="A8" s="99" t="s">
        <v>328</v>
      </c>
      <c r="B8" s="14" t="s">
        <v>329</v>
      </c>
      <c r="C8" s="13"/>
      <c r="D8" s="13">
        <v>1</v>
      </c>
      <c r="E8" s="13">
        <v>144</v>
      </c>
      <c r="F8" s="100">
        <f t="shared" si="0"/>
        <v>7.8260869565217397E-2</v>
      </c>
      <c r="G8" s="11">
        <v>1</v>
      </c>
      <c r="H8" s="13">
        <f>Tableau8226[[#This Row],[Effectif validé]]-Tableau8226[[#This Row],[Effectif proposé par le groupe de travail]]</f>
        <v>0</v>
      </c>
    </row>
    <row r="9" spans="1:8" s="89" customFormat="1" x14ac:dyDescent="0.25">
      <c r="A9" s="99"/>
      <c r="B9" s="14" t="s">
        <v>327</v>
      </c>
      <c r="C9" s="13"/>
      <c r="D9" s="13">
        <v>0</v>
      </c>
      <c r="E9" s="13">
        <v>198</v>
      </c>
      <c r="F9" s="98">
        <f>E9/1840</f>
        <v>0.10760869565217392</v>
      </c>
      <c r="G9" s="11">
        <v>0</v>
      </c>
      <c r="H9" s="13">
        <f>Tableau8226[[#This Row],[Effectif validé]]-Tableau8226[[#This Row],[Effectif proposé par le groupe de travail]]</f>
        <v>0</v>
      </c>
    </row>
    <row r="10" spans="1:8" s="89" customFormat="1" ht="78.75" x14ac:dyDescent="0.25">
      <c r="A10" s="99" t="s">
        <v>331</v>
      </c>
      <c r="B10" s="14" t="s">
        <v>332</v>
      </c>
      <c r="C10" s="13"/>
      <c r="D10" s="13">
        <v>1</v>
      </c>
      <c r="E10" s="13">
        <v>1909</v>
      </c>
      <c r="F10" s="98">
        <f>E10/1840</f>
        <v>1.0375000000000001</v>
      </c>
      <c r="G10" s="11">
        <v>1</v>
      </c>
      <c r="H10" s="13">
        <f>Tableau8226[[#This Row],[Effectif validé]]-Tableau8226[[#This Row],[Effectif proposé par le groupe de travail]]</f>
        <v>0</v>
      </c>
    </row>
    <row r="11" spans="1:8" s="89" customFormat="1" ht="63" x14ac:dyDescent="0.25">
      <c r="A11" s="15"/>
      <c r="B11" s="14" t="s">
        <v>336</v>
      </c>
      <c r="C11" s="132"/>
      <c r="D11" s="13">
        <v>4</v>
      </c>
      <c r="E11" s="132">
        <v>1987</v>
      </c>
      <c r="F11" s="98">
        <f>E11/1840</f>
        <v>1.079891304347826</v>
      </c>
      <c r="G11" s="11">
        <v>1</v>
      </c>
      <c r="H11" s="132">
        <f>Tableau8226[[#This Row],[Effectif validé]]-Tableau8226[[#This Row],[Effectif proposé par le groupe de travail]]</f>
        <v>-3</v>
      </c>
    </row>
    <row r="12" spans="1:8" s="89" customFormat="1" x14ac:dyDescent="0.25">
      <c r="A12" s="155" t="s">
        <v>3</v>
      </c>
      <c r="B12" s="155" t="s">
        <v>334</v>
      </c>
      <c r="C12" s="155"/>
      <c r="D12" s="13">
        <v>1</v>
      </c>
      <c r="E12" s="13"/>
      <c r="F12" s="13"/>
      <c r="G12" s="46">
        <v>1</v>
      </c>
      <c r="H12" s="13">
        <f>Tableau8226[[#This Row],[Effectif validé]]-Tableau8226[[#This Row],[Effectif proposé par le groupe de travail]]</f>
        <v>0</v>
      </c>
    </row>
    <row r="13" spans="1:8" s="89" customFormat="1" ht="16.5" thickBot="1" x14ac:dyDescent="0.3">
      <c r="A13" s="70"/>
      <c r="B13" s="124" t="s">
        <v>1</v>
      </c>
      <c r="C13" s="69"/>
      <c r="D13" s="69">
        <v>0</v>
      </c>
      <c r="E13" s="69"/>
      <c r="F13" s="125"/>
      <c r="G13" s="11">
        <v>0</v>
      </c>
      <c r="H13" s="69">
        <f>Tableau8226[[#This Row],[Effectif validé]]-Tableau8226[[#This Row],[Effectif proposé par le groupe de travail]]</f>
        <v>0</v>
      </c>
    </row>
    <row r="14" spans="1:8" s="152" customFormat="1" ht="18.75" thickBot="1" x14ac:dyDescent="0.3">
      <c r="A14" s="146" t="s">
        <v>0</v>
      </c>
      <c r="B14" s="147"/>
      <c r="C14" s="149"/>
      <c r="D14" s="149">
        <f>SUM(D4:D13)</f>
        <v>17</v>
      </c>
      <c r="E14" s="150"/>
      <c r="F14" s="149"/>
      <c r="G14" s="150">
        <f>SUM(G4:G13)</f>
        <v>13</v>
      </c>
      <c r="H14" s="151">
        <f>D14-G14</f>
        <v>4</v>
      </c>
    </row>
    <row r="15" spans="1:8" x14ac:dyDescent="0.25">
      <c r="A15" s="97"/>
    </row>
    <row r="16" spans="1:8" x14ac:dyDescent="0.25">
      <c r="A16" s="157"/>
      <c r="B16" s="157"/>
      <c r="C16" s="157"/>
      <c r="D16" s="157"/>
      <c r="E16" s="157"/>
    </row>
  </sheetData>
  <mergeCells count="2">
    <mergeCell ref="A1:F1"/>
    <mergeCell ref="A16:E16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46"/>
  <sheetViews>
    <sheetView topLeftCell="A40" zoomScale="130" zoomScaleNormal="130" workbookViewId="0">
      <selection activeCell="F57" sqref="F57"/>
    </sheetView>
  </sheetViews>
  <sheetFormatPr baseColWidth="10" defaultColWidth="11.42578125" defaultRowHeight="15.75" x14ac:dyDescent="0.25"/>
  <cols>
    <col min="1" max="1" width="27.7109375" style="31" customWidth="1"/>
    <col min="2" max="2" width="24.5703125" style="31" customWidth="1"/>
    <col min="3" max="3" width="11.85546875" style="31" customWidth="1"/>
    <col min="4" max="4" width="14.42578125" style="31" customWidth="1"/>
    <col min="5" max="5" width="14" style="31" customWidth="1"/>
    <col min="6" max="6" width="13.28515625" style="31" customWidth="1"/>
    <col min="7" max="7" width="10.42578125" style="31" customWidth="1"/>
    <col min="8" max="16384" width="11.42578125" style="31"/>
  </cols>
  <sheetData>
    <row r="1" spans="1:14" ht="50.25" customHeight="1" x14ac:dyDescent="0.25">
      <c r="A1" s="158" t="s">
        <v>178</v>
      </c>
      <c r="B1" s="158"/>
      <c r="C1" s="158"/>
      <c r="D1" s="158"/>
      <c r="E1" s="158"/>
      <c r="F1" s="158"/>
      <c r="G1" s="158"/>
      <c r="H1" s="158"/>
      <c r="I1" s="66"/>
      <c r="J1" s="66"/>
      <c r="K1" s="66"/>
      <c r="L1" s="66"/>
      <c r="M1" s="66"/>
      <c r="N1" s="66"/>
    </row>
    <row r="3" spans="1:14" ht="63" x14ac:dyDescent="0.25">
      <c r="A3" s="88" t="s">
        <v>51</v>
      </c>
      <c r="B3" s="87" t="s">
        <v>50</v>
      </c>
      <c r="C3" s="87" t="s">
        <v>49</v>
      </c>
      <c r="D3" s="87" t="s">
        <v>48</v>
      </c>
      <c r="E3" s="87" t="s">
        <v>47</v>
      </c>
      <c r="F3" s="87" t="s">
        <v>46</v>
      </c>
      <c r="G3" s="87" t="s">
        <v>45</v>
      </c>
      <c r="H3" s="86" t="s">
        <v>44</v>
      </c>
    </row>
    <row r="4" spans="1:14" ht="32.1" customHeight="1" x14ac:dyDescent="0.25">
      <c r="A4" s="74"/>
      <c r="B4" s="73" t="s">
        <v>177</v>
      </c>
      <c r="C4" s="28"/>
      <c r="D4" s="28">
        <v>1</v>
      </c>
      <c r="E4" s="28"/>
      <c r="F4" s="110"/>
      <c r="G4" s="72">
        <v>1</v>
      </c>
      <c r="H4" s="28">
        <f>+G4-D4</f>
        <v>0</v>
      </c>
    </row>
    <row r="5" spans="1:14" ht="32.1" customHeight="1" x14ac:dyDescent="0.25">
      <c r="A5" s="79"/>
      <c r="B5" s="78" t="s">
        <v>176</v>
      </c>
      <c r="C5" s="18"/>
      <c r="D5" s="18">
        <v>1</v>
      </c>
      <c r="E5" s="18"/>
      <c r="F5" s="111"/>
      <c r="G5" s="11">
        <v>1</v>
      </c>
      <c r="H5" s="69">
        <f t="shared" ref="H5:H45" si="0">+G5-D5</f>
        <v>0</v>
      </c>
    </row>
    <row r="6" spans="1:14" ht="32.1" customHeight="1" x14ac:dyDescent="0.25">
      <c r="A6" s="74"/>
      <c r="B6" s="73" t="s">
        <v>175</v>
      </c>
      <c r="C6" s="28"/>
      <c r="D6" s="28">
        <v>1</v>
      </c>
      <c r="E6" s="28"/>
      <c r="F6" s="110"/>
      <c r="G6" s="72">
        <v>1</v>
      </c>
      <c r="H6" s="28">
        <f t="shared" si="0"/>
        <v>0</v>
      </c>
    </row>
    <row r="7" spans="1:14" ht="32.1" customHeight="1" x14ac:dyDescent="0.25">
      <c r="A7" s="79"/>
      <c r="B7" s="78" t="s">
        <v>174</v>
      </c>
      <c r="C7" s="18"/>
      <c r="D7" s="18">
        <v>1</v>
      </c>
      <c r="E7" s="18"/>
      <c r="F7" s="111"/>
      <c r="G7" s="11">
        <v>1</v>
      </c>
      <c r="H7" s="69">
        <f t="shared" si="0"/>
        <v>0</v>
      </c>
    </row>
    <row r="8" spans="1:14" ht="32.1" customHeight="1" x14ac:dyDescent="0.25">
      <c r="A8" s="85"/>
      <c r="B8" s="85" t="s">
        <v>173</v>
      </c>
      <c r="C8" s="84"/>
      <c r="D8" s="84">
        <v>3</v>
      </c>
      <c r="E8" s="84"/>
      <c r="F8" s="110"/>
      <c r="G8" s="83">
        <v>3</v>
      </c>
      <c r="H8" s="28">
        <f t="shared" si="0"/>
        <v>0</v>
      </c>
    </row>
    <row r="9" spans="1:14" ht="32.1" customHeight="1" x14ac:dyDescent="0.25">
      <c r="A9" s="82"/>
      <c r="B9" s="82" t="s">
        <v>172</v>
      </c>
      <c r="C9" s="20"/>
      <c r="D9" s="20">
        <v>6</v>
      </c>
      <c r="E9" s="20"/>
      <c r="F9" s="111"/>
      <c r="G9" s="59">
        <v>6</v>
      </c>
      <c r="H9" s="69">
        <f t="shared" si="0"/>
        <v>0</v>
      </c>
    </row>
    <row r="10" spans="1:14" s="138" customFormat="1" ht="32.1" customHeight="1" x14ac:dyDescent="0.25">
      <c r="A10" s="99" t="s">
        <v>39</v>
      </c>
      <c r="B10" s="131" t="s">
        <v>38</v>
      </c>
      <c r="C10" s="63"/>
      <c r="D10" s="63">
        <v>1</v>
      </c>
      <c r="E10" s="62"/>
      <c r="F10" s="60"/>
      <c r="G10" s="59">
        <v>1</v>
      </c>
      <c r="H10" s="13">
        <f t="shared" si="0"/>
        <v>0</v>
      </c>
    </row>
    <row r="11" spans="1:14" s="138" customFormat="1" ht="32.1" customHeight="1" x14ac:dyDescent="0.25">
      <c r="A11" s="99"/>
      <c r="B11" s="139" t="s">
        <v>171</v>
      </c>
      <c r="C11" s="13"/>
      <c r="D11" s="13">
        <v>2</v>
      </c>
      <c r="E11" s="13"/>
      <c r="F11" s="60"/>
      <c r="G11" s="59">
        <v>2</v>
      </c>
      <c r="H11" s="13">
        <f t="shared" si="0"/>
        <v>0</v>
      </c>
    </row>
    <row r="12" spans="1:14" ht="42.75" customHeight="1" x14ac:dyDescent="0.25">
      <c r="A12" s="81" t="s">
        <v>170</v>
      </c>
      <c r="B12" s="73" t="s">
        <v>169</v>
      </c>
      <c r="C12" s="28"/>
      <c r="D12" s="28">
        <v>1</v>
      </c>
      <c r="E12" s="28"/>
      <c r="F12" s="110"/>
      <c r="G12" s="72">
        <v>1</v>
      </c>
      <c r="H12" s="28">
        <f t="shared" si="0"/>
        <v>0</v>
      </c>
    </row>
    <row r="13" spans="1:14" ht="42" customHeight="1" x14ac:dyDescent="0.25">
      <c r="A13" s="80"/>
      <c r="B13" s="70" t="s">
        <v>168</v>
      </c>
      <c r="C13" s="69"/>
      <c r="D13" s="69">
        <v>2</v>
      </c>
      <c r="E13" s="69"/>
      <c r="F13" s="128"/>
      <c r="G13" s="11">
        <v>1</v>
      </c>
      <c r="H13" s="69">
        <f t="shared" si="0"/>
        <v>-1</v>
      </c>
    </row>
    <row r="14" spans="1:14" ht="32.1" customHeight="1" x14ac:dyDescent="0.25">
      <c r="A14" s="74" t="s">
        <v>3</v>
      </c>
      <c r="B14" s="73" t="s">
        <v>130</v>
      </c>
      <c r="C14" s="28"/>
      <c r="D14" s="28">
        <v>1</v>
      </c>
      <c r="E14" s="28"/>
      <c r="F14" s="110"/>
      <c r="G14" s="72">
        <v>1</v>
      </c>
      <c r="H14" s="28">
        <f>+G14-D14</f>
        <v>0</v>
      </c>
    </row>
    <row r="15" spans="1:14" ht="32.1" customHeight="1" x14ac:dyDescent="0.25">
      <c r="A15" s="71"/>
      <c r="B15" s="70" t="s">
        <v>129</v>
      </c>
      <c r="C15" s="69"/>
      <c r="D15" s="68">
        <v>1</v>
      </c>
      <c r="E15" s="69"/>
      <c r="F15" s="128"/>
      <c r="G15" s="11">
        <v>1</v>
      </c>
      <c r="H15" s="68">
        <f>+G15-D15</f>
        <v>0</v>
      </c>
    </row>
    <row r="16" spans="1:14" ht="42.6" customHeight="1" x14ac:dyDescent="0.25">
      <c r="A16" s="74" t="s">
        <v>30</v>
      </c>
      <c r="B16" s="73" t="s">
        <v>29</v>
      </c>
      <c r="C16" s="28"/>
      <c r="D16" s="28">
        <v>1</v>
      </c>
      <c r="E16" s="28"/>
      <c r="F16" s="110"/>
      <c r="G16" s="72">
        <v>1</v>
      </c>
      <c r="H16" s="28">
        <f t="shared" si="0"/>
        <v>0</v>
      </c>
    </row>
    <row r="17" spans="1:8" ht="41.25" customHeight="1" x14ac:dyDescent="0.25">
      <c r="A17" s="79"/>
      <c r="B17" s="78" t="s">
        <v>28</v>
      </c>
      <c r="C17" s="18"/>
      <c r="D17" s="18">
        <v>2</v>
      </c>
      <c r="E17" s="20"/>
      <c r="F17" s="111"/>
      <c r="G17" s="11">
        <v>1</v>
      </c>
      <c r="H17" s="69">
        <f t="shared" si="0"/>
        <v>-1</v>
      </c>
    </row>
    <row r="18" spans="1:8" ht="42.75" customHeight="1" x14ac:dyDescent="0.25">
      <c r="A18" s="74" t="s">
        <v>27</v>
      </c>
      <c r="B18" s="73" t="s">
        <v>167</v>
      </c>
      <c r="C18" s="28"/>
      <c r="D18" s="28">
        <v>1</v>
      </c>
      <c r="E18" s="28"/>
      <c r="F18" s="110"/>
      <c r="G18" s="72">
        <v>1</v>
      </c>
      <c r="H18" s="28">
        <f t="shared" si="0"/>
        <v>0</v>
      </c>
    </row>
    <row r="19" spans="1:8" ht="54.75" customHeight="1" x14ac:dyDescent="0.25">
      <c r="A19" s="79"/>
      <c r="B19" s="78" t="s">
        <v>25</v>
      </c>
      <c r="C19" s="18"/>
      <c r="D19" s="18">
        <v>2</v>
      </c>
      <c r="E19" s="18"/>
      <c r="F19" s="111"/>
      <c r="G19" s="11">
        <v>1</v>
      </c>
      <c r="H19" s="69">
        <f t="shared" si="0"/>
        <v>-1</v>
      </c>
    </row>
    <row r="20" spans="1:8" ht="43.5" customHeight="1" x14ac:dyDescent="0.25">
      <c r="A20" s="74" t="s">
        <v>166</v>
      </c>
      <c r="B20" s="73" t="s">
        <v>165</v>
      </c>
      <c r="C20" s="28"/>
      <c r="D20" s="28">
        <v>1</v>
      </c>
      <c r="E20" s="28">
        <v>1194</v>
      </c>
      <c r="F20" s="110">
        <f t="shared" ref="F20:F43" si="1">+E20/1840</f>
        <v>0.64891304347826084</v>
      </c>
      <c r="G20" s="72">
        <v>1</v>
      </c>
      <c r="H20" s="28">
        <f t="shared" si="0"/>
        <v>0</v>
      </c>
    </row>
    <row r="21" spans="1:8" ht="40.5" customHeight="1" x14ac:dyDescent="0.25">
      <c r="A21" s="77"/>
      <c r="B21" s="76" t="s">
        <v>164</v>
      </c>
      <c r="C21" s="68"/>
      <c r="D21" s="68">
        <v>1</v>
      </c>
      <c r="E21" s="68"/>
      <c r="F21" s="129">
        <v>0</v>
      </c>
      <c r="G21" s="72">
        <v>0</v>
      </c>
      <c r="H21" s="69">
        <f t="shared" si="0"/>
        <v>-1</v>
      </c>
    </row>
    <row r="22" spans="1:8" ht="39.75" customHeight="1" x14ac:dyDescent="0.25">
      <c r="A22" s="71" t="s">
        <v>163</v>
      </c>
      <c r="B22" s="70" t="s">
        <v>162</v>
      </c>
      <c r="C22" s="69"/>
      <c r="D22" s="68">
        <v>1</v>
      </c>
      <c r="E22" s="69">
        <v>1209</v>
      </c>
      <c r="F22" s="128">
        <f t="shared" si="1"/>
        <v>0.6570652173913043</v>
      </c>
      <c r="G22" s="11">
        <v>1</v>
      </c>
      <c r="H22" s="68">
        <f t="shared" si="0"/>
        <v>0</v>
      </c>
    </row>
    <row r="23" spans="1:8" ht="32.1" customHeight="1" x14ac:dyDescent="0.25">
      <c r="A23" s="41"/>
      <c r="B23" s="75" t="s">
        <v>161</v>
      </c>
      <c r="C23" s="37"/>
      <c r="D23" s="28">
        <v>1</v>
      </c>
      <c r="E23" s="37"/>
      <c r="F23" s="130"/>
      <c r="G23" s="11">
        <v>0</v>
      </c>
      <c r="H23" s="28">
        <f t="shared" si="0"/>
        <v>-1</v>
      </c>
    </row>
    <row r="24" spans="1:8" ht="47.25" x14ac:dyDescent="0.25">
      <c r="A24" s="71"/>
      <c r="B24" s="70" t="s">
        <v>160</v>
      </c>
      <c r="C24" s="69"/>
      <c r="D24" s="68">
        <v>1</v>
      </c>
      <c r="E24" s="69"/>
      <c r="F24" s="111"/>
      <c r="G24" s="11">
        <v>0</v>
      </c>
      <c r="H24" s="68">
        <f t="shared" si="0"/>
        <v>-1</v>
      </c>
    </row>
    <row r="25" spans="1:8" ht="47.25" x14ac:dyDescent="0.25">
      <c r="A25" s="74" t="s">
        <v>159</v>
      </c>
      <c r="B25" s="73" t="s">
        <v>158</v>
      </c>
      <c r="C25" s="28"/>
      <c r="D25" s="28">
        <v>1</v>
      </c>
      <c r="E25" s="28">
        <v>1615</v>
      </c>
      <c r="F25" s="110">
        <f t="shared" si="1"/>
        <v>0.87771739130434778</v>
      </c>
      <c r="G25" s="72">
        <v>1</v>
      </c>
      <c r="H25" s="28">
        <f t="shared" si="0"/>
        <v>0</v>
      </c>
    </row>
    <row r="26" spans="1:8" ht="32.1" customHeight="1" x14ac:dyDescent="0.25">
      <c r="A26" s="77"/>
      <c r="B26" s="76" t="s">
        <v>157</v>
      </c>
      <c r="C26" s="68"/>
      <c r="D26" s="68">
        <v>1</v>
      </c>
      <c r="E26" s="68"/>
      <c r="F26" s="129"/>
      <c r="G26" s="72">
        <v>0</v>
      </c>
      <c r="H26" s="68">
        <f t="shared" si="0"/>
        <v>-1</v>
      </c>
    </row>
    <row r="27" spans="1:8" ht="32.1" customHeight="1" x14ac:dyDescent="0.25">
      <c r="A27" s="74"/>
      <c r="B27" s="73" t="s">
        <v>156</v>
      </c>
      <c r="C27" s="28"/>
      <c r="D27" s="28">
        <v>1</v>
      </c>
      <c r="E27" s="28"/>
      <c r="F27" s="110"/>
      <c r="G27" s="72">
        <v>0</v>
      </c>
      <c r="H27" s="28">
        <f t="shared" si="0"/>
        <v>-1</v>
      </c>
    </row>
    <row r="28" spans="1:8" ht="32.1" customHeight="1" x14ac:dyDescent="0.25">
      <c r="A28" s="99" t="s">
        <v>155</v>
      </c>
      <c r="B28" s="131" t="s">
        <v>152</v>
      </c>
      <c r="C28" s="13"/>
      <c r="D28" s="13">
        <v>1</v>
      </c>
      <c r="E28" s="13">
        <v>4178</v>
      </c>
      <c r="F28" s="60">
        <f t="shared" si="1"/>
        <v>2.2706521739130436</v>
      </c>
      <c r="G28" s="72">
        <v>1</v>
      </c>
      <c r="H28" s="13">
        <f t="shared" si="0"/>
        <v>0</v>
      </c>
    </row>
    <row r="29" spans="1:8" ht="32.1" customHeight="1" x14ac:dyDescent="0.25">
      <c r="A29" s="74"/>
      <c r="B29" s="73" t="s">
        <v>154</v>
      </c>
      <c r="C29" s="28"/>
      <c r="D29" s="28">
        <v>1</v>
      </c>
      <c r="E29" s="28"/>
      <c r="F29" s="110">
        <f t="shared" si="1"/>
        <v>0</v>
      </c>
      <c r="G29" s="72">
        <v>1</v>
      </c>
      <c r="H29" s="28">
        <f t="shared" si="0"/>
        <v>0</v>
      </c>
    </row>
    <row r="30" spans="1:8" ht="32.1" customHeight="1" x14ac:dyDescent="0.25">
      <c r="A30" s="99" t="s">
        <v>153</v>
      </c>
      <c r="B30" s="131" t="s">
        <v>152</v>
      </c>
      <c r="C30" s="13"/>
      <c r="D30" s="13">
        <v>1</v>
      </c>
      <c r="E30" s="13">
        <v>2777</v>
      </c>
      <c r="F30" s="60">
        <f t="shared" si="1"/>
        <v>1.5092391304347825</v>
      </c>
      <c r="G30" s="72">
        <v>1</v>
      </c>
      <c r="H30" s="13">
        <f t="shared" si="0"/>
        <v>0</v>
      </c>
    </row>
    <row r="31" spans="1:8" ht="32.1" customHeight="1" x14ac:dyDescent="0.25">
      <c r="A31" s="74"/>
      <c r="B31" s="73" t="s">
        <v>151</v>
      </c>
      <c r="C31" s="28"/>
      <c r="D31" s="28">
        <v>1</v>
      </c>
      <c r="E31" s="28"/>
      <c r="F31" s="110">
        <f t="shared" si="1"/>
        <v>0</v>
      </c>
      <c r="G31" s="72">
        <v>1</v>
      </c>
      <c r="H31" s="28">
        <f t="shared" si="0"/>
        <v>0</v>
      </c>
    </row>
    <row r="32" spans="1:8" ht="32.1" customHeight="1" x14ac:dyDescent="0.25">
      <c r="A32" s="79" t="s">
        <v>150</v>
      </c>
      <c r="B32" s="78" t="s">
        <v>149</v>
      </c>
      <c r="C32" s="18"/>
      <c r="D32" s="68">
        <v>1</v>
      </c>
      <c r="E32" s="18">
        <v>640</v>
      </c>
      <c r="F32" s="110">
        <f t="shared" si="1"/>
        <v>0.34782608695652173</v>
      </c>
      <c r="G32" s="11">
        <v>1</v>
      </c>
      <c r="H32" s="68">
        <f t="shared" si="0"/>
        <v>0</v>
      </c>
    </row>
    <row r="33" spans="1:8" ht="53.25" customHeight="1" x14ac:dyDescent="0.25">
      <c r="A33" s="74" t="s">
        <v>148</v>
      </c>
      <c r="B33" s="73" t="s">
        <v>147</v>
      </c>
      <c r="C33" s="28"/>
      <c r="D33" s="28">
        <v>1</v>
      </c>
      <c r="E33" s="28">
        <v>2536</v>
      </c>
      <c r="F33" s="110">
        <f t="shared" si="1"/>
        <v>1.3782608695652174</v>
      </c>
      <c r="G33" s="72">
        <v>1</v>
      </c>
      <c r="H33" s="28">
        <f t="shared" si="0"/>
        <v>0</v>
      </c>
    </row>
    <row r="34" spans="1:8" ht="32.1" customHeight="1" x14ac:dyDescent="0.25">
      <c r="A34" s="77"/>
      <c r="B34" s="76" t="s">
        <v>146</v>
      </c>
      <c r="C34" s="68"/>
      <c r="D34" s="68">
        <v>1</v>
      </c>
      <c r="E34" s="68"/>
      <c r="F34" s="129"/>
      <c r="G34" s="72">
        <v>0</v>
      </c>
      <c r="H34" s="68">
        <f t="shared" si="0"/>
        <v>-1</v>
      </c>
    </row>
    <row r="35" spans="1:8" ht="32.1" customHeight="1" x14ac:dyDescent="0.25">
      <c r="A35" s="41" t="s">
        <v>145</v>
      </c>
      <c r="B35" s="75" t="s">
        <v>144</v>
      </c>
      <c r="C35" s="37"/>
      <c r="D35" s="28">
        <v>1</v>
      </c>
      <c r="E35" s="37">
        <v>2194</v>
      </c>
      <c r="F35" s="130">
        <f t="shared" si="1"/>
        <v>1.192391304347826</v>
      </c>
      <c r="G35" s="11">
        <v>1</v>
      </c>
      <c r="H35" s="28">
        <f t="shared" si="0"/>
        <v>0</v>
      </c>
    </row>
    <row r="36" spans="1:8" ht="32.1" customHeight="1" x14ac:dyDescent="0.25">
      <c r="A36" s="71"/>
      <c r="B36" s="70" t="s">
        <v>143</v>
      </c>
      <c r="C36" s="69"/>
      <c r="D36" s="68">
        <v>1</v>
      </c>
      <c r="E36" s="69"/>
      <c r="F36" s="128"/>
      <c r="G36" s="11">
        <v>0</v>
      </c>
      <c r="H36" s="68">
        <f t="shared" si="0"/>
        <v>-1</v>
      </c>
    </row>
    <row r="37" spans="1:8" ht="32.1" customHeight="1" x14ac:dyDescent="0.25">
      <c r="A37" s="74" t="s">
        <v>142</v>
      </c>
      <c r="B37" s="73" t="s">
        <v>141</v>
      </c>
      <c r="C37" s="28"/>
      <c r="D37" s="28">
        <v>1</v>
      </c>
      <c r="E37" s="28">
        <v>1561</v>
      </c>
      <c r="F37" s="110">
        <f t="shared" si="1"/>
        <v>0.84836956521739126</v>
      </c>
      <c r="G37" s="72">
        <v>1</v>
      </c>
      <c r="H37" s="28">
        <f t="shared" si="0"/>
        <v>0</v>
      </c>
    </row>
    <row r="38" spans="1:8" ht="32.1" customHeight="1" x14ac:dyDescent="0.25">
      <c r="A38" s="77"/>
      <c r="B38" s="76" t="s">
        <v>140</v>
      </c>
      <c r="C38" s="68"/>
      <c r="D38" s="68">
        <v>1</v>
      </c>
      <c r="E38" s="68"/>
      <c r="F38" s="129"/>
      <c r="G38" s="72">
        <v>0</v>
      </c>
      <c r="H38" s="68">
        <f t="shared" si="0"/>
        <v>-1</v>
      </c>
    </row>
    <row r="39" spans="1:8" ht="47.25" x14ac:dyDescent="0.25">
      <c r="A39" s="41" t="s">
        <v>139</v>
      </c>
      <c r="B39" s="75" t="s">
        <v>138</v>
      </c>
      <c r="C39" s="37"/>
      <c r="D39" s="28">
        <v>1</v>
      </c>
      <c r="E39" s="37">
        <v>229</v>
      </c>
      <c r="F39" s="130">
        <f t="shared" si="1"/>
        <v>0.12445652173913044</v>
      </c>
      <c r="G39" s="11">
        <v>1</v>
      </c>
      <c r="H39" s="28">
        <f t="shared" si="0"/>
        <v>0</v>
      </c>
    </row>
    <row r="40" spans="1:8" ht="32.1" customHeight="1" x14ac:dyDescent="0.25">
      <c r="A40" s="71"/>
      <c r="B40" s="70" t="s">
        <v>137</v>
      </c>
      <c r="C40" s="69"/>
      <c r="D40" s="68">
        <v>1</v>
      </c>
      <c r="E40" s="69"/>
      <c r="F40" s="128"/>
      <c r="G40" s="11">
        <v>0</v>
      </c>
      <c r="H40" s="68">
        <f t="shared" si="0"/>
        <v>-1</v>
      </c>
    </row>
    <row r="41" spans="1:8" ht="32.1" customHeight="1" x14ac:dyDescent="0.25">
      <c r="A41" s="74" t="s">
        <v>136</v>
      </c>
      <c r="B41" s="73" t="s">
        <v>135</v>
      </c>
      <c r="C41" s="28"/>
      <c r="D41" s="28">
        <v>1</v>
      </c>
      <c r="E41" s="28">
        <v>1456</v>
      </c>
      <c r="F41" s="110">
        <f t="shared" si="1"/>
        <v>0.79130434782608694</v>
      </c>
      <c r="G41" s="72">
        <v>1</v>
      </c>
      <c r="H41" s="28">
        <f t="shared" si="0"/>
        <v>0</v>
      </c>
    </row>
    <row r="42" spans="1:8" ht="32.1" customHeight="1" x14ac:dyDescent="0.25">
      <c r="A42" s="77"/>
      <c r="B42" s="76" t="s">
        <v>134</v>
      </c>
      <c r="C42" s="68"/>
      <c r="D42" s="68">
        <v>1</v>
      </c>
      <c r="E42" s="68"/>
      <c r="F42" s="129"/>
      <c r="G42" s="72">
        <v>0</v>
      </c>
      <c r="H42" s="68">
        <f t="shared" si="0"/>
        <v>-1</v>
      </c>
    </row>
    <row r="43" spans="1:8" ht="47.25" x14ac:dyDescent="0.25">
      <c r="A43" s="41" t="s">
        <v>133</v>
      </c>
      <c r="B43" s="75" t="s">
        <v>132</v>
      </c>
      <c r="C43" s="37"/>
      <c r="D43" s="28">
        <v>1</v>
      </c>
      <c r="E43" s="37">
        <v>315</v>
      </c>
      <c r="F43" s="130">
        <f t="shared" si="1"/>
        <v>0.17119565217391305</v>
      </c>
      <c r="G43" s="11">
        <v>1</v>
      </c>
      <c r="H43" s="28">
        <f t="shared" si="0"/>
        <v>0</v>
      </c>
    </row>
    <row r="44" spans="1:8" ht="32.1" customHeight="1" x14ac:dyDescent="0.25">
      <c r="A44" s="71"/>
      <c r="B44" s="70" t="s">
        <v>131</v>
      </c>
      <c r="C44" s="69"/>
      <c r="D44" s="68">
        <v>1</v>
      </c>
      <c r="E44" s="69"/>
      <c r="F44" s="128"/>
      <c r="G44" s="11">
        <v>0</v>
      </c>
      <c r="H44" s="68">
        <f t="shared" si="0"/>
        <v>-1</v>
      </c>
    </row>
    <row r="45" spans="1:8" ht="32.1" customHeight="1" x14ac:dyDescent="0.25">
      <c r="A45" s="140" t="s">
        <v>0</v>
      </c>
      <c r="B45" s="140"/>
      <c r="C45" s="115">
        <v>34</v>
      </c>
      <c r="D45" s="115">
        <f>SUM(D4:D44)</f>
        <v>52</v>
      </c>
      <c r="E45" s="115"/>
      <c r="F45" s="141"/>
      <c r="G45" s="115">
        <f>SUM(G4:G44)</f>
        <v>38</v>
      </c>
      <c r="H45" s="142">
        <f t="shared" si="0"/>
        <v>-14</v>
      </c>
    </row>
    <row r="46" spans="1:8" x14ac:dyDescent="0.25">
      <c r="B46" s="54"/>
    </row>
  </sheetData>
  <mergeCells count="1">
    <mergeCell ref="A1:H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35"/>
  <sheetViews>
    <sheetView topLeftCell="A31" zoomScale="120" zoomScaleNormal="120" workbookViewId="0">
      <selection activeCell="C35" sqref="C35"/>
    </sheetView>
  </sheetViews>
  <sheetFormatPr baseColWidth="10" defaultColWidth="11.42578125" defaultRowHeight="15.75" x14ac:dyDescent="0.25"/>
  <cols>
    <col min="1" max="1" width="34.5703125" style="1" customWidth="1"/>
    <col min="2" max="2" width="37.85546875" style="1" customWidth="1"/>
    <col min="3" max="3" width="10.85546875" style="1" customWidth="1"/>
    <col min="4" max="4" width="14.28515625" style="1" customWidth="1"/>
    <col min="5" max="5" width="12.5703125" style="1" customWidth="1"/>
    <col min="6" max="6" width="14.7109375" style="1" customWidth="1"/>
    <col min="7" max="7" width="13.140625" style="2" customWidth="1"/>
    <col min="8" max="8" width="12.5703125" style="1" customWidth="1"/>
    <col min="9" max="16384" width="11.42578125" style="1"/>
  </cols>
  <sheetData>
    <row r="1" spans="1:10" x14ac:dyDescent="0.25">
      <c r="A1" s="159" t="s">
        <v>52</v>
      </c>
      <c r="B1" s="159"/>
      <c r="C1" s="159"/>
      <c r="D1" s="159"/>
      <c r="E1" s="159"/>
      <c r="F1" s="159"/>
      <c r="G1" s="159"/>
      <c r="H1" s="159"/>
      <c r="I1" s="27"/>
      <c r="J1" s="27"/>
    </row>
    <row r="2" spans="1:10" x14ac:dyDescent="0.25">
      <c r="A2" s="159"/>
      <c r="B2" s="159"/>
      <c r="C2" s="159"/>
      <c r="D2" s="159"/>
      <c r="E2" s="159"/>
      <c r="F2" s="159"/>
      <c r="G2" s="159"/>
      <c r="H2" s="159"/>
      <c r="I2" s="27"/>
      <c r="J2" s="27"/>
    </row>
    <row r="4" spans="1:10" ht="63" x14ac:dyDescent="0.25">
      <c r="A4" s="26" t="s">
        <v>51</v>
      </c>
      <c r="B4" s="24" t="s">
        <v>50</v>
      </c>
      <c r="C4" s="24" t="s">
        <v>49</v>
      </c>
      <c r="D4" s="24" t="s">
        <v>48</v>
      </c>
      <c r="E4" s="24" t="s">
        <v>47</v>
      </c>
      <c r="F4" s="25" t="s">
        <v>46</v>
      </c>
      <c r="G4" s="24" t="s">
        <v>45</v>
      </c>
      <c r="H4" s="24" t="s">
        <v>44</v>
      </c>
    </row>
    <row r="5" spans="1:10" ht="31.5" x14ac:dyDescent="0.25">
      <c r="A5" s="15" t="s">
        <v>300</v>
      </c>
      <c r="B5" s="19" t="s">
        <v>43</v>
      </c>
      <c r="C5" s="18"/>
      <c r="D5" s="18">
        <v>1</v>
      </c>
      <c r="E5" s="18"/>
      <c r="F5" s="17"/>
      <c r="G5" s="23">
        <v>1</v>
      </c>
      <c r="H5" s="7">
        <f>Tableau1724[[#This Row],[Effectif validé]]-Tableau1724[[#This Row],[Effectif proposé par le groupe de travail]]</f>
        <v>0</v>
      </c>
    </row>
    <row r="6" spans="1:10" ht="33" customHeight="1" x14ac:dyDescent="0.25">
      <c r="A6" s="15" t="s">
        <v>305</v>
      </c>
      <c r="B6" s="19" t="s">
        <v>42</v>
      </c>
      <c r="C6" s="18"/>
      <c r="D6" s="18">
        <v>1</v>
      </c>
      <c r="E6" s="18"/>
      <c r="F6" s="17"/>
      <c r="G6" s="11">
        <v>1</v>
      </c>
      <c r="H6" s="7">
        <f>Tableau1724[[#This Row],[Effectif validé]]-Tableau1724[[#This Row],[Effectif proposé par le groupe de travail]]</f>
        <v>0</v>
      </c>
    </row>
    <row r="7" spans="1:10" ht="47.25" x14ac:dyDescent="0.25">
      <c r="A7" s="15" t="s">
        <v>306</v>
      </c>
      <c r="B7" s="19" t="s">
        <v>41</v>
      </c>
      <c r="C7" s="18"/>
      <c r="D7" s="18">
        <v>1</v>
      </c>
      <c r="E7" s="18"/>
      <c r="F7" s="17"/>
      <c r="G7" s="11">
        <v>1</v>
      </c>
      <c r="H7" s="7">
        <f>Tableau1724[[#This Row],[Effectif validé]]-Tableau1724[[#This Row],[Effectif proposé par le groupe de travail]]</f>
        <v>0</v>
      </c>
    </row>
    <row r="8" spans="1:10" ht="21.75" customHeight="1" x14ac:dyDescent="0.25">
      <c r="A8" s="15" t="s">
        <v>307</v>
      </c>
      <c r="B8" s="19" t="s">
        <v>40</v>
      </c>
      <c r="C8" s="18"/>
      <c r="D8" s="18">
        <v>1</v>
      </c>
      <c r="E8" s="18"/>
      <c r="F8" s="17"/>
      <c r="G8" s="11">
        <v>1</v>
      </c>
      <c r="H8" s="7">
        <f>Tableau1724[[#This Row],[Effectif validé]]-Tableau1724[[#This Row],[Effectif proposé par le groupe de travail]]</f>
        <v>0</v>
      </c>
    </row>
    <row r="9" spans="1:10" ht="20.25" customHeight="1" x14ac:dyDescent="0.25">
      <c r="A9" s="22" t="s">
        <v>39</v>
      </c>
      <c r="B9" s="19" t="s">
        <v>38</v>
      </c>
      <c r="C9" s="18"/>
      <c r="D9" s="18">
        <v>1</v>
      </c>
      <c r="E9" s="18"/>
      <c r="F9" s="17"/>
      <c r="G9" s="11">
        <v>1</v>
      </c>
      <c r="H9" s="7">
        <f>Tableau1724[[#This Row],[Effectif validé]]-Tableau1724[[#This Row],[Effectif proposé par le groupe de travail]]</f>
        <v>0</v>
      </c>
    </row>
    <row r="10" spans="1:10" ht="21" customHeight="1" x14ac:dyDescent="0.25">
      <c r="A10" s="22"/>
      <c r="B10" s="19" t="s">
        <v>37</v>
      </c>
      <c r="C10" s="18"/>
      <c r="D10" s="18">
        <v>2</v>
      </c>
      <c r="E10" s="18"/>
      <c r="F10" s="17"/>
      <c r="G10" s="11">
        <v>1</v>
      </c>
      <c r="H10" s="7">
        <f>Tableau1724[[#This Row],[Effectif validé]]-Tableau1724[[#This Row],[Effectif proposé par le groupe de travail]]</f>
        <v>-1</v>
      </c>
    </row>
    <row r="11" spans="1:10" ht="19.149999999999999" customHeight="1" x14ac:dyDescent="0.25">
      <c r="A11" s="15" t="s">
        <v>36</v>
      </c>
      <c r="B11" s="19" t="s">
        <v>35</v>
      </c>
      <c r="C11" s="18"/>
      <c r="D11" s="18">
        <v>1</v>
      </c>
      <c r="E11" s="18"/>
      <c r="F11" s="17"/>
      <c r="G11" s="11">
        <v>1</v>
      </c>
      <c r="H11" s="7">
        <f>Tableau1724[[#This Row],[Effectif validé]]-Tableau1724[[#This Row],[Effectif proposé par le groupe de travail]]</f>
        <v>0</v>
      </c>
    </row>
    <row r="12" spans="1:10" ht="20.25" customHeight="1" x14ac:dyDescent="0.25">
      <c r="A12" s="15"/>
      <c r="B12" s="19" t="s">
        <v>34</v>
      </c>
      <c r="C12" s="20"/>
      <c r="D12" s="20">
        <v>4</v>
      </c>
      <c r="E12" s="18"/>
      <c r="F12" s="17"/>
      <c r="G12" s="11">
        <v>4</v>
      </c>
      <c r="H12" s="7">
        <f>Tableau1724[[#This Row],[Effectif validé]]-Tableau1724[[#This Row],[Effectif proposé par le groupe de travail]]</f>
        <v>0</v>
      </c>
    </row>
    <row r="13" spans="1:10" ht="19.5" customHeight="1" x14ac:dyDescent="0.25">
      <c r="A13" s="15" t="s">
        <v>3</v>
      </c>
      <c r="B13" s="14" t="s">
        <v>2</v>
      </c>
      <c r="C13" s="13"/>
      <c r="D13" s="13">
        <v>1</v>
      </c>
      <c r="E13" s="13"/>
      <c r="F13" s="12"/>
      <c r="G13" s="11">
        <v>1</v>
      </c>
      <c r="H13" s="7">
        <f>Tableau1724[[#This Row],[Effectif validé]]-Tableau1724[[#This Row],[Effectif proposé par le groupe de travail]]</f>
        <v>0</v>
      </c>
    </row>
    <row r="14" spans="1:10" ht="18" customHeight="1" x14ac:dyDescent="0.25">
      <c r="A14" s="6"/>
      <c r="B14" s="10" t="s">
        <v>1</v>
      </c>
      <c r="C14" s="9"/>
      <c r="D14" s="9">
        <v>1</v>
      </c>
      <c r="E14" s="9"/>
      <c r="F14" s="8"/>
      <c r="G14" s="3">
        <v>1</v>
      </c>
      <c r="H14" s="7">
        <f>Tableau1724[[#This Row],[Effectif validé]]-Tableau1724[[#This Row],[Effectif proposé par le groupe de travail]]</f>
        <v>0</v>
      </c>
    </row>
    <row r="15" spans="1:10" ht="31.5" x14ac:dyDescent="0.25">
      <c r="A15" s="15" t="s">
        <v>33</v>
      </c>
      <c r="B15" s="19" t="s">
        <v>32</v>
      </c>
      <c r="C15" s="18"/>
      <c r="D15" s="18">
        <v>1</v>
      </c>
      <c r="E15" s="18"/>
      <c r="F15" s="17"/>
      <c r="G15" s="11">
        <v>1</v>
      </c>
      <c r="H15" s="7">
        <f>Tableau1724[[#This Row],[Effectif validé]]-Tableau1724[[#This Row],[Effectif proposé par le groupe de travail]]</f>
        <v>0</v>
      </c>
    </row>
    <row r="16" spans="1:10" ht="22.9" customHeight="1" x14ac:dyDescent="0.25">
      <c r="A16" s="15"/>
      <c r="B16" s="14" t="s">
        <v>31</v>
      </c>
      <c r="C16" s="13"/>
      <c r="D16" s="13">
        <v>0</v>
      </c>
      <c r="E16" s="20"/>
      <c r="F16" s="17"/>
      <c r="G16" s="11">
        <v>1</v>
      </c>
      <c r="H16" s="7">
        <f>Tableau1724[[#This Row],[Effectif validé]]-Tableau1724[[#This Row],[Effectif proposé par le groupe de travail]]</f>
        <v>1</v>
      </c>
    </row>
    <row r="17" spans="1:8" s="116" customFormat="1" ht="31.5" x14ac:dyDescent="0.25">
      <c r="A17" s="15" t="s">
        <v>30</v>
      </c>
      <c r="B17" s="14" t="s">
        <v>29</v>
      </c>
      <c r="C17" s="13"/>
      <c r="D17" s="13">
        <v>1</v>
      </c>
      <c r="E17" s="13"/>
      <c r="F17" s="12"/>
      <c r="G17" s="11">
        <v>1</v>
      </c>
      <c r="H17" s="7">
        <f>Tableau1724[[#This Row],[Effectif validé]]-Tableau1724[[#This Row],[Effectif proposé par le groupe de travail]]</f>
        <v>0</v>
      </c>
    </row>
    <row r="18" spans="1:8" s="116" customFormat="1" ht="31.5" x14ac:dyDescent="0.25">
      <c r="A18" s="15"/>
      <c r="B18" s="117" t="s">
        <v>28</v>
      </c>
      <c r="C18" s="118"/>
      <c r="D18" s="118">
        <v>1</v>
      </c>
      <c r="E18" s="118"/>
      <c r="F18" s="12"/>
      <c r="G18" s="11">
        <v>2</v>
      </c>
      <c r="H18" s="7">
        <f>Tableau1724[[#This Row],[Effectif validé]]-Tableau1724[[#This Row],[Effectif proposé par le groupe de travail]]</f>
        <v>1</v>
      </c>
    </row>
    <row r="19" spans="1:8" ht="31.5" x14ac:dyDescent="0.25">
      <c r="A19" s="15" t="s">
        <v>27</v>
      </c>
      <c r="B19" s="19" t="s">
        <v>26</v>
      </c>
      <c r="C19" s="18"/>
      <c r="D19" s="18">
        <v>1</v>
      </c>
      <c r="E19" s="18"/>
      <c r="F19" s="17"/>
      <c r="G19" s="11">
        <v>1</v>
      </c>
      <c r="H19" s="7">
        <f>Tableau1724[[#This Row],[Effectif validé]]-Tableau1724[[#This Row],[Effectif proposé par le groupe de travail]]</f>
        <v>0</v>
      </c>
    </row>
    <row r="20" spans="1:8" ht="31.5" x14ac:dyDescent="0.25">
      <c r="A20" s="15"/>
      <c r="B20" s="21" t="s">
        <v>25</v>
      </c>
      <c r="C20" s="13"/>
      <c r="D20" s="13">
        <v>1</v>
      </c>
      <c r="E20" s="20"/>
      <c r="F20" s="17"/>
      <c r="G20" s="11">
        <v>1</v>
      </c>
      <c r="H20" s="7">
        <f>Tableau1724[[#This Row],[Effectif validé]]-Tableau1724[[#This Row],[Effectif proposé par le groupe de travail]]</f>
        <v>0</v>
      </c>
    </row>
    <row r="21" spans="1:8" ht="31.5" x14ac:dyDescent="0.25">
      <c r="A21" s="15" t="s">
        <v>24</v>
      </c>
      <c r="B21" s="19" t="s">
        <v>23</v>
      </c>
      <c r="C21" s="18"/>
      <c r="D21" s="18">
        <v>1</v>
      </c>
      <c r="E21" s="18">
        <v>4411</v>
      </c>
      <c r="F21" s="17">
        <f t="shared" ref="F21:F34" si="0">+E21/1840</f>
        <v>2.3972826086956522</v>
      </c>
      <c r="G21" s="11">
        <v>1</v>
      </c>
      <c r="H21" s="7">
        <f>Tableau1724[[#This Row],[Effectif validé]]-Tableau1724[[#This Row],[Effectif proposé par le groupe de travail]]</f>
        <v>0</v>
      </c>
    </row>
    <row r="22" spans="1:8" ht="31.5" x14ac:dyDescent="0.25">
      <c r="A22" s="15"/>
      <c r="B22" s="21" t="s">
        <v>22</v>
      </c>
      <c r="C22" s="20"/>
      <c r="D22" s="20">
        <v>2</v>
      </c>
      <c r="E22" s="18">
        <v>5496</v>
      </c>
      <c r="F22" s="17">
        <f t="shared" si="0"/>
        <v>2.9869565217391303</v>
      </c>
      <c r="G22" s="11">
        <v>3</v>
      </c>
      <c r="H22" s="7">
        <f>Tableau1724[[#This Row],[Effectif validé]]-Tableau1724[[#This Row],[Effectif proposé par le groupe de travail]]</f>
        <v>1</v>
      </c>
    </row>
    <row r="23" spans="1:8" ht="31.5" x14ac:dyDescent="0.25">
      <c r="A23" s="15" t="s">
        <v>21</v>
      </c>
      <c r="B23" s="19" t="s">
        <v>20</v>
      </c>
      <c r="C23" s="18"/>
      <c r="D23" s="18">
        <v>1</v>
      </c>
      <c r="E23" s="18">
        <v>3561</v>
      </c>
      <c r="F23" s="17">
        <f t="shared" si="0"/>
        <v>1.9353260869565216</v>
      </c>
      <c r="G23" s="11">
        <v>1</v>
      </c>
      <c r="H23" s="7">
        <f>Tableau1724[[#This Row],[Effectif validé]]-Tableau1724[[#This Row],[Effectif proposé par le groupe de travail]]</f>
        <v>0</v>
      </c>
    </row>
    <row r="24" spans="1:8" ht="31.5" x14ac:dyDescent="0.25">
      <c r="A24" s="15"/>
      <c r="B24" s="19" t="s">
        <v>19</v>
      </c>
      <c r="C24" s="18"/>
      <c r="D24" s="18">
        <v>1</v>
      </c>
      <c r="E24" s="18">
        <v>3531</v>
      </c>
      <c r="F24" s="17">
        <f t="shared" si="0"/>
        <v>1.9190217391304347</v>
      </c>
      <c r="G24" s="11">
        <v>2</v>
      </c>
      <c r="H24" s="7">
        <f>Tableau1724[[#This Row],[Effectif validé]]-Tableau1724[[#This Row],[Effectif proposé par le groupe de travail]]</f>
        <v>1</v>
      </c>
    </row>
    <row r="25" spans="1:8" ht="31.5" x14ac:dyDescent="0.25">
      <c r="A25" s="15" t="s">
        <v>18</v>
      </c>
      <c r="B25" s="19" t="s">
        <v>17</v>
      </c>
      <c r="C25" s="18"/>
      <c r="D25" s="18">
        <v>1</v>
      </c>
      <c r="E25" s="18">
        <v>3574</v>
      </c>
      <c r="F25" s="17">
        <f t="shared" si="0"/>
        <v>1.942391304347826</v>
      </c>
      <c r="G25" s="11">
        <v>1</v>
      </c>
      <c r="H25" s="7">
        <f>Tableau1724[[#This Row],[Effectif validé]]-Tableau1724[[#This Row],[Effectif proposé par le groupe de travail]]</f>
        <v>0</v>
      </c>
    </row>
    <row r="26" spans="1:8" ht="31.5" x14ac:dyDescent="0.25">
      <c r="A26" s="15"/>
      <c r="B26" s="19" t="s">
        <v>16</v>
      </c>
      <c r="C26" s="18"/>
      <c r="D26" s="18">
        <v>1</v>
      </c>
      <c r="E26" s="18">
        <v>2164</v>
      </c>
      <c r="F26" s="17">
        <f t="shared" si="0"/>
        <v>1.1760869565217391</v>
      </c>
      <c r="G26" s="11">
        <v>2</v>
      </c>
      <c r="H26" s="7">
        <f>Tableau1724[[#This Row],[Effectif validé]]-Tableau1724[[#This Row],[Effectif proposé par le groupe de travail]]</f>
        <v>1</v>
      </c>
    </row>
    <row r="27" spans="1:8" ht="47.25" x14ac:dyDescent="0.25">
      <c r="A27" s="15" t="s">
        <v>15</v>
      </c>
      <c r="B27" s="19" t="s">
        <v>14</v>
      </c>
      <c r="C27" s="18"/>
      <c r="D27" s="18">
        <v>1</v>
      </c>
      <c r="E27" s="18">
        <v>2140</v>
      </c>
      <c r="F27" s="17">
        <f t="shared" si="0"/>
        <v>1.1630434782608696</v>
      </c>
      <c r="G27" s="11">
        <v>1</v>
      </c>
      <c r="H27" s="7">
        <f>Tableau1724[[#This Row],[Effectif validé]]-Tableau1724[[#This Row],[Effectif proposé par le groupe de travail]]</f>
        <v>0</v>
      </c>
    </row>
    <row r="28" spans="1:8" ht="31.5" x14ac:dyDescent="0.25">
      <c r="A28" s="15"/>
      <c r="B28" s="19" t="s">
        <v>13</v>
      </c>
      <c r="C28" s="18"/>
      <c r="D28" s="18">
        <v>1</v>
      </c>
      <c r="E28" s="18">
        <v>2495</v>
      </c>
      <c r="F28" s="17">
        <f t="shared" si="0"/>
        <v>1.3559782608695652</v>
      </c>
      <c r="G28" s="11">
        <v>1</v>
      </c>
      <c r="H28" s="7">
        <f>Tableau1724[[#This Row],[Effectif validé]]-Tableau1724[[#This Row],[Effectif proposé par le groupe de travail]]</f>
        <v>0</v>
      </c>
    </row>
    <row r="29" spans="1:8" ht="31.5" x14ac:dyDescent="0.25">
      <c r="A29" s="15" t="s">
        <v>12</v>
      </c>
      <c r="B29" s="19" t="s">
        <v>11</v>
      </c>
      <c r="C29" s="18"/>
      <c r="D29" s="18">
        <v>1</v>
      </c>
      <c r="E29" s="18">
        <v>2972</v>
      </c>
      <c r="F29" s="17">
        <f t="shared" si="0"/>
        <v>1.6152173913043477</v>
      </c>
      <c r="G29" s="11">
        <v>1</v>
      </c>
      <c r="H29" s="7">
        <f>Tableau1724[[#This Row],[Effectif validé]]-Tableau1724[[#This Row],[Effectif proposé par le groupe de travail]]</f>
        <v>0</v>
      </c>
    </row>
    <row r="30" spans="1:8" ht="31.5" x14ac:dyDescent="0.25">
      <c r="A30" s="15"/>
      <c r="B30" s="19" t="s">
        <v>10</v>
      </c>
      <c r="C30" s="18"/>
      <c r="D30" s="18">
        <v>1</v>
      </c>
      <c r="E30" s="18">
        <v>3072</v>
      </c>
      <c r="F30" s="17">
        <f t="shared" si="0"/>
        <v>1.6695652173913043</v>
      </c>
      <c r="G30" s="11">
        <v>3</v>
      </c>
      <c r="H30" s="7">
        <f>Tableau1724[[#This Row],[Effectif validé]]-Tableau1724[[#This Row],[Effectif proposé par le groupe de travail]]</f>
        <v>2</v>
      </c>
    </row>
    <row r="31" spans="1:8" ht="44.25" customHeight="1" x14ac:dyDescent="0.25">
      <c r="A31" s="15" t="s">
        <v>9</v>
      </c>
      <c r="B31" s="19" t="s">
        <v>8</v>
      </c>
      <c r="C31" s="18"/>
      <c r="D31" s="18">
        <v>1</v>
      </c>
      <c r="E31" s="18">
        <v>3080</v>
      </c>
      <c r="F31" s="17">
        <f t="shared" si="0"/>
        <v>1.673913043478261</v>
      </c>
      <c r="G31" s="11">
        <v>1</v>
      </c>
      <c r="H31" s="7">
        <f>Tableau1724[[#This Row],[Effectif validé]]-Tableau1724[[#This Row],[Effectif proposé par le groupe de travail]]</f>
        <v>0</v>
      </c>
    </row>
    <row r="32" spans="1:8" ht="39.75" customHeight="1" x14ac:dyDescent="0.25">
      <c r="A32" s="15"/>
      <c r="B32" s="19" t="s">
        <v>7</v>
      </c>
      <c r="C32" s="18"/>
      <c r="D32" s="18">
        <v>1</v>
      </c>
      <c r="E32" s="18">
        <v>3080</v>
      </c>
      <c r="F32" s="17">
        <f t="shared" si="0"/>
        <v>1.673913043478261</v>
      </c>
      <c r="G32" s="11">
        <v>1</v>
      </c>
      <c r="H32" s="7">
        <f>Tableau1724[[#This Row],[Effectif validé]]-Tableau1724[[#This Row],[Effectif proposé par le groupe de travail]]</f>
        <v>0</v>
      </c>
    </row>
    <row r="33" spans="1:8" ht="47.25" customHeight="1" x14ac:dyDescent="0.25">
      <c r="A33" s="15" t="s">
        <v>6</v>
      </c>
      <c r="B33" s="19" t="s">
        <v>5</v>
      </c>
      <c r="C33" s="18"/>
      <c r="D33" s="18">
        <v>1</v>
      </c>
      <c r="E33" s="18">
        <v>1016</v>
      </c>
      <c r="F33" s="17">
        <f t="shared" si="0"/>
        <v>0.55217391304347829</v>
      </c>
      <c r="G33" s="11">
        <v>1</v>
      </c>
      <c r="H33" s="7">
        <f>Tableau1724[[#This Row],[Effectif validé]]-Tableau1724[[#This Row],[Effectif proposé par le groupe de travail]]</f>
        <v>0</v>
      </c>
    </row>
    <row r="34" spans="1:8" ht="31.5" x14ac:dyDescent="0.25">
      <c r="A34" s="6"/>
      <c r="B34" s="5" t="s">
        <v>4</v>
      </c>
      <c r="C34" s="4"/>
      <c r="D34" s="4">
        <v>1</v>
      </c>
      <c r="E34" s="4">
        <v>1016</v>
      </c>
      <c r="F34" s="16">
        <f t="shared" si="0"/>
        <v>0.55217391304347829</v>
      </c>
      <c r="G34" s="3">
        <v>0</v>
      </c>
      <c r="H34" s="7">
        <f>Tableau1724[[#This Row],[Effectif validé]]-Tableau1724[[#This Row],[Effectif proposé par le groupe de travail]]</f>
        <v>-1</v>
      </c>
    </row>
    <row r="35" spans="1:8" ht="21.6" customHeight="1" x14ac:dyDescent="0.25">
      <c r="A35" s="119" t="s">
        <v>0</v>
      </c>
      <c r="B35" s="106"/>
      <c r="C35" s="120" t="s">
        <v>339</v>
      </c>
      <c r="D35" s="120">
        <f>SUM(D5:D34)</f>
        <v>34</v>
      </c>
      <c r="E35" s="120"/>
      <c r="F35" s="121"/>
      <c r="G35" s="122">
        <f>SUM(G5:G34)</f>
        <v>39</v>
      </c>
      <c r="H35" s="123">
        <f>Tableau1724[[#Totals],[Effectif validé]]-Tableau1724[[#Totals],[Effectif proposé par le groupe de travail]]</f>
        <v>5</v>
      </c>
    </row>
  </sheetData>
  <mergeCells count="1">
    <mergeCell ref="A1:H2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41"/>
  <sheetViews>
    <sheetView topLeftCell="A31" zoomScale="130" zoomScaleNormal="130" workbookViewId="0">
      <selection activeCell="C39" sqref="C39"/>
    </sheetView>
  </sheetViews>
  <sheetFormatPr baseColWidth="10" defaultColWidth="11.5703125" defaultRowHeight="15.75" x14ac:dyDescent="0.25"/>
  <cols>
    <col min="1" max="1" width="30.5703125" style="29" customWidth="1"/>
    <col min="2" max="2" width="33.7109375" style="29" customWidth="1"/>
    <col min="3" max="3" width="12.28515625" style="29" customWidth="1"/>
    <col min="4" max="5" width="14.85546875" style="29" customWidth="1"/>
    <col min="6" max="6" width="13" style="29" customWidth="1"/>
    <col min="7" max="7" width="11.85546875" style="30" customWidth="1"/>
    <col min="8" max="16384" width="11.5703125" style="29"/>
  </cols>
  <sheetData>
    <row r="1" spans="1:8" ht="15.75" customHeight="1" x14ac:dyDescent="0.25">
      <c r="A1" s="159" t="s">
        <v>95</v>
      </c>
      <c r="B1" s="159"/>
      <c r="C1" s="159"/>
      <c r="D1" s="159"/>
      <c r="E1" s="159"/>
      <c r="F1" s="159"/>
      <c r="G1" s="159"/>
    </row>
    <row r="2" spans="1:8" x14ac:dyDescent="0.25">
      <c r="A2" s="55"/>
      <c r="B2" s="55"/>
      <c r="C2" s="55"/>
      <c r="D2" s="55"/>
      <c r="E2" s="55"/>
      <c r="F2" s="55"/>
      <c r="G2" s="54"/>
    </row>
    <row r="4" spans="1:8" ht="72.75" customHeight="1" x14ac:dyDescent="0.25">
      <c r="A4" s="26" t="s">
        <v>51</v>
      </c>
      <c r="B4" s="24" t="s">
        <v>50</v>
      </c>
      <c r="C4" s="24" t="s">
        <v>49</v>
      </c>
      <c r="D4" s="24" t="s">
        <v>48</v>
      </c>
      <c r="E4" s="24" t="s">
        <v>47</v>
      </c>
      <c r="F4" s="25" t="s">
        <v>46</v>
      </c>
      <c r="G4" s="24" t="s">
        <v>45</v>
      </c>
      <c r="H4" s="24" t="s">
        <v>44</v>
      </c>
    </row>
    <row r="5" spans="1:8" ht="31.5" x14ac:dyDescent="0.25">
      <c r="A5" s="22" t="s">
        <v>304</v>
      </c>
      <c r="B5" s="19" t="s">
        <v>94</v>
      </c>
      <c r="C5" s="18"/>
      <c r="D5" s="18">
        <v>1</v>
      </c>
      <c r="E5" s="18"/>
      <c r="F5" s="47"/>
      <c r="G5" s="53">
        <v>1</v>
      </c>
      <c r="H5" s="7">
        <f>+Tableau2034[[#This Row],[Effectif validé]]-Tableau2034[[#This Row],[Effectif proposé par le groupe de travail]]</f>
        <v>0</v>
      </c>
    </row>
    <row r="6" spans="1:8" ht="31.5" x14ac:dyDescent="0.25">
      <c r="A6" s="22" t="s">
        <v>305</v>
      </c>
      <c r="B6" s="19" t="s">
        <v>93</v>
      </c>
      <c r="C6" s="18"/>
      <c r="D6" s="18">
        <v>1</v>
      </c>
      <c r="E6" s="18"/>
      <c r="F6" s="47"/>
      <c r="G6" s="46">
        <v>1</v>
      </c>
      <c r="H6" s="7">
        <f>+Tableau2034[[#This Row],[Effectif validé]]-Tableau2034[[#This Row],[Effectif proposé par le groupe de travail]]</f>
        <v>0</v>
      </c>
    </row>
    <row r="7" spans="1:8" ht="31.5" x14ac:dyDescent="0.25">
      <c r="A7" s="22" t="s">
        <v>306</v>
      </c>
      <c r="B7" s="19" t="s">
        <v>92</v>
      </c>
      <c r="C7" s="18"/>
      <c r="D7" s="18">
        <v>1</v>
      </c>
      <c r="E7" s="18"/>
      <c r="F7" s="47"/>
      <c r="G7" s="46">
        <v>1</v>
      </c>
      <c r="H7" s="7">
        <f>+Tableau2034[[#This Row],[Effectif validé]]-Tableau2034[[#This Row],[Effectif proposé par le groupe de travail]]</f>
        <v>0</v>
      </c>
    </row>
    <row r="8" spans="1:8" ht="31.5" x14ac:dyDescent="0.25">
      <c r="A8" s="22" t="s">
        <v>307</v>
      </c>
      <c r="B8" s="19" t="s">
        <v>91</v>
      </c>
      <c r="C8" s="18"/>
      <c r="D8" s="18">
        <v>1</v>
      </c>
      <c r="E8" s="18"/>
      <c r="F8" s="47"/>
      <c r="G8" s="46">
        <v>1</v>
      </c>
      <c r="H8" s="7">
        <f>+Tableau2034[[#This Row],[Effectif validé]]-Tableau2034[[#This Row],[Effectif proposé par le groupe de travail]]</f>
        <v>0</v>
      </c>
    </row>
    <row r="9" spans="1:8" ht="47.25" x14ac:dyDescent="0.25">
      <c r="A9" s="22" t="s">
        <v>308</v>
      </c>
      <c r="B9" s="19" t="s">
        <v>90</v>
      </c>
      <c r="C9" s="18"/>
      <c r="D9" s="18">
        <v>1</v>
      </c>
      <c r="E9" s="18"/>
      <c r="F9" s="47"/>
      <c r="G9" s="46">
        <v>1</v>
      </c>
      <c r="H9" s="7">
        <f>+Tableau2034[[#This Row],[Effectif validé]]-Tableau2034[[#This Row],[Effectif proposé par le groupe de travail]]</f>
        <v>0</v>
      </c>
    </row>
    <row r="10" spans="1:8" x14ac:dyDescent="0.25">
      <c r="A10" s="22" t="s">
        <v>39</v>
      </c>
      <c r="B10" s="19" t="s">
        <v>89</v>
      </c>
      <c r="C10" s="18"/>
      <c r="D10" s="18">
        <v>1</v>
      </c>
      <c r="E10" s="18"/>
      <c r="F10" s="47"/>
      <c r="G10" s="46">
        <v>1</v>
      </c>
      <c r="H10" s="7">
        <f>+Tableau2034[[#This Row],[Effectif validé]]-Tableau2034[[#This Row],[Effectif proposé par le groupe de travail]]</f>
        <v>0</v>
      </c>
    </row>
    <row r="11" spans="1:8" x14ac:dyDescent="0.25">
      <c r="A11" s="22"/>
      <c r="B11" s="19" t="s">
        <v>88</v>
      </c>
      <c r="C11" s="18"/>
      <c r="D11" s="18"/>
      <c r="E11" s="18"/>
      <c r="F11" s="47"/>
      <c r="G11" s="46">
        <v>1</v>
      </c>
      <c r="H11" s="7">
        <f>+Tableau2034[[#This Row],[Effectif validé]]-Tableau2034[[#This Row],[Effectif proposé par le groupe de travail]]</f>
        <v>1</v>
      </c>
    </row>
    <row r="12" spans="1:8" x14ac:dyDescent="0.25">
      <c r="A12" s="49" t="s">
        <v>87</v>
      </c>
      <c r="B12" s="19" t="s">
        <v>86</v>
      </c>
      <c r="C12" s="18"/>
      <c r="D12" s="18">
        <v>1</v>
      </c>
      <c r="E12" s="18"/>
      <c r="F12" s="47"/>
      <c r="G12" s="46">
        <v>1</v>
      </c>
      <c r="H12" s="7">
        <f>+Tableau2034[[#This Row],[Effectif validé]]-Tableau2034[[#This Row],[Effectif proposé par le groupe de travail]]</f>
        <v>0</v>
      </c>
    </row>
    <row r="13" spans="1:8" ht="20.45" customHeight="1" x14ac:dyDescent="0.25">
      <c r="A13" s="22"/>
      <c r="B13" s="19" t="s">
        <v>85</v>
      </c>
      <c r="C13" s="18"/>
      <c r="D13" s="18"/>
      <c r="E13" s="18"/>
      <c r="F13" s="47"/>
      <c r="G13" s="46">
        <v>1</v>
      </c>
      <c r="H13" s="7">
        <f>+Tableau2034[[#This Row],[Effectif validé]]-Tableau2034[[#This Row],[Effectif proposé par le groupe de travail]]</f>
        <v>1</v>
      </c>
    </row>
    <row r="14" spans="1:8" s="33" customFormat="1" ht="20.45" customHeight="1" x14ac:dyDescent="0.25">
      <c r="A14" s="41" t="s">
        <v>3</v>
      </c>
      <c r="B14" s="40" t="s">
        <v>53</v>
      </c>
      <c r="C14" s="39"/>
      <c r="D14" s="39">
        <v>1</v>
      </c>
      <c r="E14" s="37"/>
      <c r="F14" s="37"/>
      <c r="G14" s="38">
        <v>1</v>
      </c>
      <c r="H14" s="37">
        <f>+G14-D14</f>
        <v>0</v>
      </c>
    </row>
    <row r="15" spans="1:8" s="33" customFormat="1" ht="20.45" customHeight="1" x14ac:dyDescent="0.25">
      <c r="A15" s="36"/>
      <c r="B15" s="19" t="s">
        <v>1</v>
      </c>
      <c r="C15" s="35"/>
      <c r="D15" s="35">
        <v>1</v>
      </c>
      <c r="E15" s="35"/>
      <c r="F15" s="35"/>
      <c r="G15" s="34">
        <v>1</v>
      </c>
      <c r="H15" s="18">
        <f>+G15-D15</f>
        <v>0</v>
      </c>
    </row>
    <row r="16" spans="1:8" ht="31.5" x14ac:dyDescent="0.25">
      <c r="A16" s="49" t="s">
        <v>33</v>
      </c>
      <c r="B16" s="19" t="s">
        <v>32</v>
      </c>
      <c r="C16" s="18"/>
      <c r="D16" s="18">
        <v>1</v>
      </c>
      <c r="E16" s="18"/>
      <c r="F16" s="47"/>
      <c r="G16" s="46">
        <v>1</v>
      </c>
      <c r="H16" s="7">
        <f>+Tableau2034[[#This Row],[Effectif validé]]-Tableau2034[[#This Row],[Effectif proposé par le groupe de travail]]</f>
        <v>0</v>
      </c>
    </row>
    <row r="17" spans="1:8" ht="31.5" x14ac:dyDescent="0.25">
      <c r="A17" s="22"/>
      <c r="B17" s="19" t="s">
        <v>84</v>
      </c>
      <c r="C17" s="18"/>
      <c r="D17" s="18"/>
      <c r="E17" s="18"/>
      <c r="F17" s="47"/>
      <c r="G17" s="46">
        <v>1</v>
      </c>
      <c r="H17" s="7">
        <f>+Tableau2034[[#This Row],[Effectif validé]]-Tableau2034[[#This Row],[Effectif proposé par le groupe de travail]]</f>
        <v>1</v>
      </c>
    </row>
    <row r="18" spans="1:8" ht="53.25" customHeight="1" x14ac:dyDescent="0.25">
      <c r="A18" s="49" t="s">
        <v>27</v>
      </c>
      <c r="B18" s="19" t="s">
        <v>83</v>
      </c>
      <c r="C18" s="18"/>
      <c r="D18" s="18">
        <v>1</v>
      </c>
      <c r="E18" s="18"/>
      <c r="F18" s="47"/>
      <c r="G18" s="46">
        <v>1</v>
      </c>
      <c r="H18" s="7">
        <f>+Tableau2034[[#This Row],[Effectif validé]]-Tableau2034[[#This Row],[Effectif proposé par le groupe de travail]]</f>
        <v>0</v>
      </c>
    </row>
    <row r="19" spans="1:8" ht="31.5" x14ac:dyDescent="0.25">
      <c r="A19" s="22"/>
      <c r="B19" s="19" t="s">
        <v>82</v>
      </c>
      <c r="C19" s="18"/>
      <c r="D19" s="18">
        <v>0</v>
      </c>
      <c r="E19" s="18"/>
      <c r="F19" s="47"/>
      <c r="G19" s="46">
        <v>1</v>
      </c>
      <c r="H19" s="7">
        <f>+Tableau2034[[#This Row],[Effectif validé]]-Tableau2034[[#This Row],[Effectif proposé par le groupe de travail]]</f>
        <v>1</v>
      </c>
    </row>
    <row r="20" spans="1:8" ht="54.75" customHeight="1" x14ac:dyDescent="0.25">
      <c r="A20" s="52" t="s">
        <v>81</v>
      </c>
      <c r="B20" s="19" t="s">
        <v>80</v>
      </c>
      <c r="C20" s="18"/>
      <c r="D20" s="18">
        <v>1</v>
      </c>
      <c r="E20" s="18">
        <v>2764</v>
      </c>
      <c r="F20" s="47">
        <f t="shared" ref="F20:F38" si="0">+E20/1840</f>
        <v>1.5021739130434784</v>
      </c>
      <c r="G20" s="46">
        <v>1</v>
      </c>
      <c r="H20" s="7">
        <f>+Tableau2034[[#This Row],[Effectif validé]]-Tableau2034[[#This Row],[Effectif proposé par le groupe de travail]]</f>
        <v>0</v>
      </c>
    </row>
    <row r="21" spans="1:8" ht="47.25" x14ac:dyDescent="0.25">
      <c r="A21" s="51"/>
      <c r="B21" s="19" t="s">
        <v>79</v>
      </c>
      <c r="C21" s="18"/>
      <c r="D21" s="18">
        <v>1</v>
      </c>
      <c r="E21" s="18"/>
      <c r="F21" s="47">
        <f t="shared" si="0"/>
        <v>0</v>
      </c>
      <c r="G21" s="46">
        <v>1</v>
      </c>
      <c r="H21" s="7">
        <f>+Tableau2034[[#This Row],[Effectif validé]]-Tableau2034[[#This Row],[Effectif proposé par le groupe de travail]]</f>
        <v>0</v>
      </c>
    </row>
    <row r="22" spans="1:8" ht="51.75" customHeight="1" x14ac:dyDescent="0.25">
      <c r="A22" s="50" t="s">
        <v>78</v>
      </c>
      <c r="B22" s="19" t="s">
        <v>77</v>
      </c>
      <c r="C22" s="18"/>
      <c r="D22" s="18">
        <v>1</v>
      </c>
      <c r="E22" s="18">
        <v>2473</v>
      </c>
      <c r="F22" s="47">
        <f t="shared" si="0"/>
        <v>1.3440217391304348</v>
      </c>
      <c r="G22" s="46">
        <v>1</v>
      </c>
      <c r="H22" s="7">
        <f>+Tableau2034[[#This Row],[Effectif validé]]-Tableau2034[[#This Row],[Effectif proposé par le groupe de travail]]</f>
        <v>0</v>
      </c>
    </row>
    <row r="23" spans="1:8" ht="55.5" customHeight="1" x14ac:dyDescent="0.25">
      <c r="A23" s="49" t="s">
        <v>76</v>
      </c>
      <c r="B23" s="19" t="s">
        <v>75</v>
      </c>
      <c r="C23" s="18"/>
      <c r="D23" s="18">
        <v>1</v>
      </c>
      <c r="E23" s="18">
        <v>2525</v>
      </c>
      <c r="F23" s="47">
        <f t="shared" si="0"/>
        <v>1.3722826086956521</v>
      </c>
      <c r="G23" s="46">
        <v>1</v>
      </c>
      <c r="H23" s="7">
        <f>+Tableau2034[[#This Row],[Effectif validé]]-Tableau2034[[#This Row],[Effectif proposé par le groupe de travail]]</f>
        <v>0</v>
      </c>
    </row>
    <row r="24" spans="1:8" ht="52.5" customHeight="1" x14ac:dyDescent="0.25">
      <c r="A24" s="49"/>
      <c r="B24" s="19" t="s">
        <v>74</v>
      </c>
      <c r="C24" s="18"/>
      <c r="D24" s="18">
        <v>1</v>
      </c>
      <c r="E24" s="18">
        <v>1714</v>
      </c>
      <c r="F24" s="47">
        <f t="shared" si="0"/>
        <v>0.93152173913043479</v>
      </c>
      <c r="G24" s="46">
        <v>1</v>
      </c>
      <c r="H24" s="7">
        <f>+Tableau2034[[#This Row],[Effectif validé]]-Tableau2034[[#This Row],[Effectif proposé par le groupe de travail]]</f>
        <v>0</v>
      </c>
    </row>
    <row r="25" spans="1:8" ht="60.75" customHeight="1" x14ac:dyDescent="0.25">
      <c r="A25" s="15" t="s">
        <v>73</v>
      </c>
      <c r="B25" s="19" t="s">
        <v>72</v>
      </c>
      <c r="C25" s="18"/>
      <c r="D25" s="18">
        <v>1</v>
      </c>
      <c r="E25" s="18">
        <v>2410</v>
      </c>
      <c r="F25" s="47">
        <f t="shared" si="0"/>
        <v>1.3097826086956521</v>
      </c>
      <c r="G25" s="46">
        <v>1</v>
      </c>
      <c r="H25" s="7">
        <f>+Tableau2034[[#This Row],[Effectif validé]]-Tableau2034[[#This Row],[Effectif proposé par le groupe de travail]]</f>
        <v>0</v>
      </c>
    </row>
    <row r="26" spans="1:8" ht="54.75" customHeight="1" x14ac:dyDescent="0.25">
      <c r="A26" s="15"/>
      <c r="B26" s="19" t="s">
        <v>71</v>
      </c>
      <c r="C26" s="18"/>
      <c r="D26" s="18">
        <v>1</v>
      </c>
      <c r="E26" s="18">
        <v>2425</v>
      </c>
      <c r="F26" s="47">
        <f t="shared" si="0"/>
        <v>1.3179347826086956</v>
      </c>
      <c r="G26" s="46">
        <v>1</v>
      </c>
      <c r="H26" s="7">
        <f>+Tableau2034[[#This Row],[Effectif validé]]-Tableau2034[[#This Row],[Effectif proposé par le groupe de travail]]</f>
        <v>0</v>
      </c>
    </row>
    <row r="27" spans="1:8" ht="69.75" customHeight="1" x14ac:dyDescent="0.25">
      <c r="A27" s="15" t="s">
        <v>70</v>
      </c>
      <c r="B27" s="19" t="s">
        <v>69</v>
      </c>
      <c r="C27" s="18"/>
      <c r="D27" s="18">
        <v>1</v>
      </c>
      <c r="E27" s="18">
        <v>2410</v>
      </c>
      <c r="F27" s="47">
        <f t="shared" si="0"/>
        <v>1.3097826086956521</v>
      </c>
      <c r="G27" s="46">
        <v>1</v>
      </c>
      <c r="H27" s="7">
        <f>+Tableau2034[[#This Row],[Effectif validé]]-Tableau2034[[#This Row],[Effectif proposé par le groupe de travail]]</f>
        <v>0</v>
      </c>
    </row>
    <row r="28" spans="1:8" ht="33.75" customHeight="1" x14ac:dyDescent="0.25">
      <c r="A28" s="15"/>
      <c r="B28" s="19" t="s">
        <v>68</v>
      </c>
      <c r="C28" s="18"/>
      <c r="D28" s="18">
        <v>1</v>
      </c>
      <c r="E28" s="18">
        <v>2425</v>
      </c>
      <c r="F28" s="47">
        <f t="shared" si="0"/>
        <v>1.3179347826086956</v>
      </c>
      <c r="G28" s="46">
        <v>1</v>
      </c>
      <c r="H28" s="7">
        <f>+Tableau2034[[#This Row],[Effectif validé]]-Tableau2034[[#This Row],[Effectif proposé par le groupe de travail]]</f>
        <v>0</v>
      </c>
    </row>
    <row r="29" spans="1:8" ht="31.5" x14ac:dyDescent="0.25">
      <c r="A29" s="22" t="s">
        <v>67</v>
      </c>
      <c r="B29" s="19" t="s">
        <v>66</v>
      </c>
      <c r="C29" s="18"/>
      <c r="D29" s="18">
        <v>1</v>
      </c>
      <c r="E29" s="18">
        <v>7342</v>
      </c>
      <c r="F29" s="47">
        <f t="shared" si="0"/>
        <v>3.9902173913043479</v>
      </c>
      <c r="G29" s="46">
        <v>1</v>
      </c>
      <c r="H29" s="7">
        <f>+Tableau2034[[#This Row],[Effectif validé]]-Tableau2034[[#This Row],[Effectif proposé par le groupe de travail]]</f>
        <v>0</v>
      </c>
    </row>
    <row r="30" spans="1:8" ht="31.5" x14ac:dyDescent="0.25">
      <c r="A30" s="22"/>
      <c r="B30" s="19" t="s">
        <v>65</v>
      </c>
      <c r="C30" s="18"/>
      <c r="D30" s="18">
        <v>1</v>
      </c>
      <c r="E30" s="18">
        <v>2597</v>
      </c>
      <c r="F30" s="47">
        <f t="shared" si="0"/>
        <v>1.4114130434782608</v>
      </c>
      <c r="G30" s="46">
        <v>4</v>
      </c>
      <c r="H30" s="7">
        <f>+Tableau2034[[#This Row],[Effectif validé]]-Tableau2034[[#This Row],[Effectif proposé par le groupe de travail]]</f>
        <v>3</v>
      </c>
    </row>
    <row r="31" spans="1:8" ht="31.5" x14ac:dyDescent="0.25">
      <c r="A31" s="22" t="s">
        <v>64</v>
      </c>
      <c r="B31" s="19" t="s">
        <v>63</v>
      </c>
      <c r="C31" s="18"/>
      <c r="D31" s="18">
        <v>1</v>
      </c>
      <c r="E31" s="18">
        <v>7342</v>
      </c>
      <c r="F31" s="47">
        <f t="shared" si="0"/>
        <v>3.9902173913043479</v>
      </c>
      <c r="G31" s="46">
        <v>1</v>
      </c>
      <c r="H31" s="7">
        <f>+Tableau2034[[#This Row],[Effectif validé]]-Tableau2034[[#This Row],[Effectif proposé par le groupe de travail]]</f>
        <v>0</v>
      </c>
    </row>
    <row r="32" spans="1:8" ht="31.5" x14ac:dyDescent="0.25">
      <c r="A32" s="22"/>
      <c r="B32" s="19" t="s">
        <v>62</v>
      </c>
      <c r="C32" s="18"/>
      <c r="D32" s="18">
        <v>1</v>
      </c>
      <c r="E32" s="18"/>
      <c r="F32" s="47">
        <f>+E32/1840</f>
        <v>0</v>
      </c>
      <c r="G32" s="46">
        <v>3</v>
      </c>
      <c r="H32" s="7">
        <f>+Tableau2034[[#This Row],[Effectif validé]]-Tableau2034[[#This Row],[Effectif proposé par le groupe de travail]]</f>
        <v>2</v>
      </c>
    </row>
    <row r="33" spans="1:8" ht="39" customHeight="1" x14ac:dyDescent="0.25">
      <c r="A33" s="22" t="s">
        <v>61</v>
      </c>
      <c r="B33" s="19" t="s">
        <v>60</v>
      </c>
      <c r="C33" s="18"/>
      <c r="D33" s="18">
        <v>1</v>
      </c>
      <c r="E33" s="18">
        <v>2765</v>
      </c>
      <c r="F33" s="47">
        <f t="shared" si="0"/>
        <v>1.5027173913043479</v>
      </c>
      <c r="G33" s="46">
        <v>1</v>
      </c>
      <c r="H33" s="7">
        <f>+Tableau2034[[#This Row],[Effectif validé]]-Tableau2034[[#This Row],[Effectif proposé par le groupe de travail]]</f>
        <v>0</v>
      </c>
    </row>
    <row r="34" spans="1:8" ht="31.5" x14ac:dyDescent="0.25">
      <c r="A34" s="22"/>
      <c r="B34" s="19" t="s">
        <v>59</v>
      </c>
      <c r="C34" s="18"/>
      <c r="D34" s="18">
        <v>1</v>
      </c>
      <c r="E34" s="18"/>
      <c r="F34" s="47">
        <f>+E34/1840</f>
        <v>0</v>
      </c>
      <c r="G34" s="46">
        <v>1</v>
      </c>
      <c r="H34" s="7">
        <f>+Tableau2034[[#This Row],[Effectif validé]]-Tableau2034[[#This Row],[Effectif proposé par le groupe de travail]]</f>
        <v>0</v>
      </c>
    </row>
    <row r="35" spans="1:8" ht="68.25" customHeight="1" x14ac:dyDescent="0.25">
      <c r="A35" s="45" t="s">
        <v>58</v>
      </c>
      <c r="B35" s="112" t="s">
        <v>57</v>
      </c>
      <c r="C35" s="18"/>
      <c r="D35" s="18">
        <v>1</v>
      </c>
      <c r="E35" s="18">
        <v>2745</v>
      </c>
      <c r="F35" s="47">
        <f t="shared" si="0"/>
        <v>1.4918478260869565</v>
      </c>
      <c r="G35" s="46">
        <v>1</v>
      </c>
      <c r="H35" s="7">
        <f>+Tableau2034[[#This Row],[Effectif validé]]-Tableau2034[[#This Row],[Effectif proposé par le groupe de travail]]</f>
        <v>0</v>
      </c>
    </row>
    <row r="36" spans="1:8" ht="63" x14ac:dyDescent="0.25">
      <c r="A36" s="48"/>
      <c r="B36" s="112" t="s">
        <v>309</v>
      </c>
      <c r="C36" s="18"/>
      <c r="D36" s="18">
        <v>1</v>
      </c>
      <c r="E36" s="18">
        <v>2041</v>
      </c>
      <c r="F36" s="47">
        <f t="shared" si="0"/>
        <v>1.1092391304347826</v>
      </c>
      <c r="G36" s="46">
        <v>1</v>
      </c>
      <c r="H36" s="7">
        <f>+Tableau2034[[#This Row],[Effectif validé]]-Tableau2034[[#This Row],[Effectif proposé par le groupe de travail]]</f>
        <v>0</v>
      </c>
    </row>
    <row r="37" spans="1:8" ht="33" customHeight="1" x14ac:dyDescent="0.25">
      <c r="A37" s="22" t="s">
        <v>56</v>
      </c>
      <c r="B37" s="19" t="s">
        <v>55</v>
      </c>
      <c r="C37" s="18"/>
      <c r="D37" s="18">
        <v>1</v>
      </c>
      <c r="E37" s="18">
        <v>2845</v>
      </c>
      <c r="F37" s="47">
        <f t="shared" si="0"/>
        <v>1.5461956521739131</v>
      </c>
      <c r="G37" s="46">
        <v>1</v>
      </c>
      <c r="H37" s="7">
        <f>+Tableau2034[[#This Row],[Effectif validé]]-Tableau2034[[#This Row],[Effectif proposé par le groupe de travail]]</f>
        <v>0</v>
      </c>
    </row>
    <row r="38" spans="1:8" x14ac:dyDescent="0.25">
      <c r="A38" s="45"/>
      <c r="B38" s="5" t="s">
        <v>54</v>
      </c>
      <c r="C38" s="4"/>
      <c r="D38" s="4">
        <v>3</v>
      </c>
      <c r="E38" s="4">
        <v>3041</v>
      </c>
      <c r="F38" s="44">
        <f t="shared" si="0"/>
        <v>1.6527173913043478</v>
      </c>
      <c r="G38" s="43">
        <v>3</v>
      </c>
      <c r="H38" s="42">
        <f>+Tableau2034[[#This Row],[Effectif validé]]-Tableau2034[[#This Row],[Effectif proposé par le groupe de travail]]</f>
        <v>0</v>
      </c>
    </row>
    <row r="39" spans="1:8" ht="19.149999999999999" customHeight="1" x14ac:dyDescent="0.25">
      <c r="A39" s="113" t="s">
        <v>0</v>
      </c>
      <c r="B39" s="114"/>
      <c r="C39" s="115">
        <v>21</v>
      </c>
      <c r="D39" s="115">
        <f>SUM(D5:D38)</f>
        <v>32</v>
      </c>
      <c r="E39" s="115"/>
      <c r="F39" s="115"/>
      <c r="G39" s="115">
        <f>SUM(G5:G38)</f>
        <v>41</v>
      </c>
      <c r="H39" s="115">
        <f>SUM(H5:H38)</f>
        <v>9</v>
      </c>
    </row>
    <row r="40" spans="1:8" x14ac:dyDescent="0.25">
      <c r="B40" s="32"/>
      <c r="C40" s="31"/>
      <c r="D40" s="31"/>
      <c r="E40" s="31"/>
      <c r="F40" s="31"/>
      <c r="G40" s="31"/>
    </row>
    <row r="41" spans="1:8" x14ac:dyDescent="0.25">
      <c r="B41" s="102"/>
    </row>
  </sheetData>
  <mergeCells count="1">
    <mergeCell ref="A1:G1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P36"/>
  <sheetViews>
    <sheetView topLeftCell="A28" zoomScale="120" zoomScaleNormal="120" workbookViewId="0">
      <selection activeCell="C36" sqref="C36"/>
    </sheetView>
  </sheetViews>
  <sheetFormatPr baseColWidth="10" defaultColWidth="11.42578125" defaultRowHeight="15.75" x14ac:dyDescent="0.25"/>
  <cols>
    <col min="1" max="1" width="21" style="57" customWidth="1"/>
    <col min="2" max="2" width="30.5703125" customWidth="1"/>
    <col min="3" max="3" width="16" customWidth="1"/>
    <col min="4" max="4" width="15.5703125" customWidth="1"/>
    <col min="5" max="5" width="16.7109375" customWidth="1"/>
    <col min="6" max="6" width="15.28515625" customWidth="1"/>
    <col min="7" max="7" width="13.85546875" style="56" customWidth="1"/>
    <col min="8" max="8" width="12.5703125" customWidth="1"/>
  </cols>
  <sheetData>
    <row r="2" spans="1:9" ht="40.5" customHeight="1" x14ac:dyDescent="0.25">
      <c r="A2" s="158" t="s">
        <v>128</v>
      </c>
      <c r="B2" s="158"/>
      <c r="C2" s="158"/>
      <c r="D2" s="158"/>
      <c r="E2" s="158"/>
      <c r="F2" s="158"/>
      <c r="G2" s="67"/>
      <c r="H2" s="66"/>
      <c r="I2" s="66"/>
    </row>
    <row r="3" spans="1:9" x14ac:dyDescent="0.25">
      <c r="A3" s="65"/>
    </row>
    <row r="4" spans="1:9" s="64" customFormat="1" ht="63" x14ac:dyDescent="0.25">
      <c r="A4" s="26" t="s">
        <v>51</v>
      </c>
      <c r="B4" s="24" t="s">
        <v>50</v>
      </c>
      <c r="C4" s="24" t="s">
        <v>49</v>
      </c>
      <c r="D4" s="24" t="s">
        <v>48</v>
      </c>
      <c r="E4" s="24" t="s">
        <v>47</v>
      </c>
      <c r="F4" s="24" t="s">
        <v>46</v>
      </c>
      <c r="G4" s="24" t="s">
        <v>45</v>
      </c>
      <c r="H4" s="25" t="s">
        <v>44</v>
      </c>
    </row>
    <row r="5" spans="1:9" s="64" customFormat="1" ht="58.5" customHeight="1" x14ac:dyDescent="0.25">
      <c r="A5" s="15" t="s">
        <v>300</v>
      </c>
      <c r="B5" s="14" t="s">
        <v>127</v>
      </c>
      <c r="C5" s="63"/>
      <c r="D5" s="62">
        <v>1</v>
      </c>
      <c r="E5" s="61"/>
      <c r="F5" s="60"/>
      <c r="G5" s="59">
        <v>1</v>
      </c>
      <c r="H5" s="58">
        <f>+Tableau1832[[#This Row],[Effectif validé]]-Tableau1832[[#This Row],[Effectif proposé par le groupe de travail]]</f>
        <v>0</v>
      </c>
    </row>
    <row r="6" spans="1:9" s="64" customFormat="1" ht="78.75" x14ac:dyDescent="0.25">
      <c r="A6" s="15" t="s">
        <v>301</v>
      </c>
      <c r="B6" s="14" t="s">
        <v>126</v>
      </c>
      <c r="C6" s="63"/>
      <c r="D6" s="62">
        <v>1</v>
      </c>
      <c r="E6" s="61"/>
      <c r="F6" s="60"/>
      <c r="G6" s="59">
        <v>1</v>
      </c>
      <c r="H6" s="58">
        <f>+Tableau1832[[#This Row],[Effectif validé]]-Tableau1832[[#This Row],[Effectif proposé par le groupe de travail]]</f>
        <v>0</v>
      </c>
    </row>
    <row r="7" spans="1:9" s="64" customFormat="1" ht="42.75" customHeight="1" x14ac:dyDescent="0.25">
      <c r="A7" s="15" t="s">
        <v>302</v>
      </c>
      <c r="B7" s="14" t="s">
        <v>125</v>
      </c>
      <c r="C7" s="63"/>
      <c r="D7" s="62">
        <v>1</v>
      </c>
      <c r="E7" s="61"/>
      <c r="F7" s="60"/>
      <c r="G7" s="59">
        <v>1</v>
      </c>
      <c r="H7" s="58">
        <f>+Tableau1832[[#This Row],[Effectif validé]]-Tableau1832[[#This Row],[Effectif proposé par le groupe de travail]]</f>
        <v>0</v>
      </c>
    </row>
    <row r="8" spans="1:9" ht="21" customHeight="1" x14ac:dyDescent="0.25">
      <c r="A8" s="15" t="s">
        <v>39</v>
      </c>
      <c r="B8" s="14" t="s">
        <v>124</v>
      </c>
      <c r="C8" s="63"/>
      <c r="D8" s="62">
        <v>1</v>
      </c>
      <c r="E8" s="61"/>
      <c r="F8" s="60"/>
      <c r="G8" s="59">
        <v>1</v>
      </c>
      <c r="H8" s="58">
        <f>+Tableau1832[[#This Row],[Effectif validé]]-Tableau1832[[#This Row],[Effectif proposé par le groupe de travail]]</f>
        <v>0</v>
      </c>
    </row>
    <row r="9" spans="1:9" ht="21" customHeight="1" x14ac:dyDescent="0.25">
      <c r="A9" s="15"/>
      <c r="B9" s="14" t="s">
        <v>123</v>
      </c>
      <c r="C9" s="63"/>
      <c r="D9" s="62">
        <v>2</v>
      </c>
      <c r="E9" s="61"/>
      <c r="F9" s="60"/>
      <c r="G9" s="59">
        <v>1</v>
      </c>
      <c r="H9" s="58">
        <f>+Tableau1832[[#This Row],[Effectif validé]]-Tableau1832[[#This Row],[Effectif proposé par le groupe de travail]]</f>
        <v>-1</v>
      </c>
    </row>
    <row r="10" spans="1:9" x14ac:dyDescent="0.25">
      <c r="A10" s="15" t="s">
        <v>87</v>
      </c>
      <c r="B10" s="14" t="s">
        <v>122</v>
      </c>
      <c r="C10" s="63"/>
      <c r="D10" s="62">
        <v>1</v>
      </c>
      <c r="E10" s="61"/>
      <c r="F10" s="60"/>
      <c r="G10" s="59">
        <v>1</v>
      </c>
      <c r="H10" s="58">
        <f>+Tableau1832[[#This Row],[Effectif validé]]-Tableau1832[[#This Row],[Effectif proposé par le groupe de travail]]</f>
        <v>0</v>
      </c>
    </row>
    <row r="11" spans="1:9" x14ac:dyDescent="0.25">
      <c r="A11" s="15"/>
      <c r="B11" s="14" t="s">
        <v>34</v>
      </c>
      <c r="C11" s="63"/>
      <c r="D11" s="62">
        <v>1</v>
      </c>
      <c r="E11" s="61"/>
      <c r="F11" s="60"/>
      <c r="G11" s="59">
        <v>1</v>
      </c>
      <c r="H11" s="58">
        <f>+Tableau1832[[#This Row],[Effectif validé]]-Tableau1832[[#This Row],[Effectif proposé par le groupe de travail]]</f>
        <v>0</v>
      </c>
    </row>
    <row r="12" spans="1:9" ht="47.25" x14ac:dyDescent="0.25">
      <c r="A12" s="15" t="s">
        <v>33</v>
      </c>
      <c r="B12" s="14" t="s">
        <v>121</v>
      </c>
      <c r="C12" s="63"/>
      <c r="D12" s="62">
        <v>1</v>
      </c>
      <c r="E12" s="61"/>
      <c r="F12" s="60"/>
      <c r="G12" s="59">
        <v>1</v>
      </c>
      <c r="H12" s="58">
        <f>+Tableau1832[[#This Row],[Effectif validé]]-Tableau1832[[#This Row],[Effectif proposé par le groupe de travail]]</f>
        <v>0</v>
      </c>
    </row>
    <row r="13" spans="1:9" ht="31.5" x14ac:dyDescent="0.25">
      <c r="A13" s="15"/>
      <c r="B13" s="14" t="s">
        <v>120</v>
      </c>
      <c r="C13" s="63"/>
      <c r="D13" s="62">
        <v>1</v>
      </c>
      <c r="E13" s="61"/>
      <c r="F13" s="60"/>
      <c r="G13" s="59">
        <v>1</v>
      </c>
      <c r="H13" s="58">
        <f>+Tableau1832[[#This Row],[Effectif validé]]-Tableau1832[[#This Row],[Effectif proposé par le groupe de travail]]</f>
        <v>0</v>
      </c>
    </row>
    <row r="14" spans="1:9" ht="47.25" x14ac:dyDescent="0.25">
      <c r="A14" s="15" t="s">
        <v>27</v>
      </c>
      <c r="B14" s="14" t="s">
        <v>119</v>
      </c>
      <c r="C14" s="63"/>
      <c r="D14" s="62">
        <v>1</v>
      </c>
      <c r="E14" s="61"/>
      <c r="F14" s="60"/>
      <c r="G14" s="59">
        <v>1</v>
      </c>
      <c r="H14" s="58">
        <f>+Tableau1832[[#This Row],[Effectif validé]]-Tableau1832[[#This Row],[Effectif proposé par le groupe de travail]]</f>
        <v>0</v>
      </c>
    </row>
    <row r="15" spans="1:9" ht="47.25" x14ac:dyDescent="0.25">
      <c r="A15" s="15"/>
      <c r="B15" s="14" t="s">
        <v>118</v>
      </c>
      <c r="C15" s="63"/>
      <c r="D15" s="62">
        <v>1</v>
      </c>
      <c r="E15" s="61"/>
      <c r="F15" s="60"/>
      <c r="G15" s="59">
        <v>1</v>
      </c>
      <c r="H15" s="58">
        <f>+Tableau1832[[#This Row],[Effectif validé]]-Tableau1832[[#This Row],[Effectif proposé par le groupe de travail]]</f>
        <v>0</v>
      </c>
    </row>
    <row r="16" spans="1:9" ht="20.45" customHeight="1" x14ac:dyDescent="0.25">
      <c r="A16" s="15" t="s">
        <v>3</v>
      </c>
      <c r="B16" s="14" t="s">
        <v>2</v>
      </c>
      <c r="C16" s="63"/>
      <c r="D16" s="62">
        <v>1</v>
      </c>
      <c r="E16" s="61"/>
      <c r="F16" s="60"/>
      <c r="G16" s="59">
        <v>1</v>
      </c>
      <c r="H16" s="58">
        <f>+Tableau1832[[#This Row],[Effectif validé]]-Tableau1832[[#This Row],[Effectif proposé par le groupe de travail]]</f>
        <v>0</v>
      </c>
    </row>
    <row r="17" spans="1:16" ht="21" customHeight="1" x14ac:dyDescent="0.25">
      <c r="A17" s="15"/>
      <c r="B17" s="14" t="s">
        <v>117</v>
      </c>
      <c r="C17" s="63"/>
      <c r="D17" s="62">
        <v>1</v>
      </c>
      <c r="E17" s="61"/>
      <c r="F17" s="60"/>
      <c r="G17" s="59">
        <v>1</v>
      </c>
      <c r="H17" s="58">
        <f>+Tableau1832[[#This Row],[Effectif validé]]-Tableau1832[[#This Row],[Effectif proposé par le groupe de travail]]</f>
        <v>0</v>
      </c>
    </row>
    <row r="18" spans="1:16" ht="47.25" x14ac:dyDescent="0.25">
      <c r="A18" s="15" t="s">
        <v>30</v>
      </c>
      <c r="B18" s="14" t="s">
        <v>116</v>
      </c>
      <c r="C18" s="63"/>
      <c r="D18" s="62">
        <v>1</v>
      </c>
      <c r="E18" s="61"/>
      <c r="F18" s="60"/>
      <c r="G18" s="59">
        <v>1</v>
      </c>
      <c r="H18" s="58">
        <f>+Tableau1832[[#This Row],[Effectif validé]]-Tableau1832[[#This Row],[Effectif proposé par le groupe de travail]]</f>
        <v>0</v>
      </c>
    </row>
    <row r="19" spans="1:16" ht="47.25" x14ac:dyDescent="0.25">
      <c r="A19" s="15"/>
      <c r="B19" s="14" t="s">
        <v>303</v>
      </c>
      <c r="C19" s="63"/>
      <c r="D19" s="62">
        <v>4</v>
      </c>
      <c r="E19" s="61"/>
      <c r="F19" s="60"/>
      <c r="G19" s="59">
        <v>2</v>
      </c>
      <c r="H19" s="58">
        <f>+Tableau1832[[#This Row],[Effectif validé]]-Tableau1832[[#This Row],[Effectif proposé par le groupe de travail]]</f>
        <v>-2</v>
      </c>
    </row>
    <row r="20" spans="1:16" ht="48" customHeight="1" x14ac:dyDescent="0.25">
      <c r="A20" s="15" t="s">
        <v>115</v>
      </c>
      <c r="B20" s="14" t="s">
        <v>114</v>
      </c>
      <c r="C20" s="63"/>
      <c r="D20" s="62">
        <v>1</v>
      </c>
      <c r="E20" s="63">
        <v>2944</v>
      </c>
      <c r="F20" s="60">
        <f t="shared" ref="F20:F35" si="0">E20/1840</f>
        <v>1.6</v>
      </c>
      <c r="G20" s="59">
        <v>1</v>
      </c>
      <c r="H20" s="58">
        <f>+Tableau1832[[#This Row],[Effectif validé]]-Tableau1832[[#This Row],[Effectif proposé par le groupe de travail]]</f>
        <v>0</v>
      </c>
    </row>
    <row r="21" spans="1:16" ht="41.25" customHeight="1" x14ac:dyDescent="0.25">
      <c r="A21" s="15"/>
      <c r="B21" s="14" t="s">
        <v>113</v>
      </c>
      <c r="C21" s="63"/>
      <c r="D21" s="62">
        <v>2</v>
      </c>
      <c r="E21" s="63">
        <v>3870</v>
      </c>
      <c r="F21" s="60">
        <f t="shared" si="0"/>
        <v>2.1032608695652173</v>
      </c>
      <c r="G21" s="59">
        <v>3</v>
      </c>
      <c r="H21" s="58">
        <f>+Tableau1832[[#This Row],[Effectif validé]]-Tableau1832[[#This Row],[Effectif proposé par le groupe de travail]]</f>
        <v>1</v>
      </c>
    </row>
    <row r="22" spans="1:16" ht="30" customHeight="1" x14ac:dyDescent="0.25">
      <c r="A22" s="15"/>
      <c r="B22" s="14" t="s">
        <v>112</v>
      </c>
      <c r="C22" s="63"/>
      <c r="D22" s="62">
        <v>2</v>
      </c>
      <c r="E22" s="63">
        <v>9708</v>
      </c>
      <c r="F22" s="60">
        <f t="shared" si="0"/>
        <v>5.2760869565217394</v>
      </c>
      <c r="G22" s="59">
        <v>5</v>
      </c>
      <c r="H22" s="58">
        <f>+Tableau1832[[#This Row],[Effectif validé]]-Tableau1832[[#This Row],[Effectif proposé par le groupe de travail]]</f>
        <v>3</v>
      </c>
    </row>
    <row r="23" spans="1:16" ht="30" customHeight="1" x14ac:dyDescent="0.25">
      <c r="A23" s="15"/>
      <c r="B23" s="14" t="s">
        <v>111</v>
      </c>
      <c r="C23" s="63"/>
      <c r="D23" s="62">
        <v>2</v>
      </c>
      <c r="E23" s="63">
        <v>7281</v>
      </c>
      <c r="F23" s="60">
        <f t="shared" si="0"/>
        <v>3.9570652173913046</v>
      </c>
      <c r="G23" s="59">
        <v>4</v>
      </c>
      <c r="H23" s="58">
        <f>+Tableau1832[[#This Row],[Effectif validé]]-Tableau1832[[#This Row],[Effectif proposé par le groupe de travail]]</f>
        <v>2</v>
      </c>
    </row>
    <row r="24" spans="1:16" ht="84.75" customHeight="1" x14ac:dyDescent="0.25">
      <c r="A24" s="15" t="s">
        <v>110</v>
      </c>
      <c r="B24" s="14" t="s">
        <v>109</v>
      </c>
      <c r="C24" s="63"/>
      <c r="D24" s="62">
        <v>1</v>
      </c>
      <c r="E24" s="103">
        <v>2180</v>
      </c>
      <c r="F24" s="60">
        <f t="shared" si="0"/>
        <v>1.1847826086956521</v>
      </c>
      <c r="G24" s="59">
        <v>1</v>
      </c>
      <c r="H24" s="58">
        <f>+Tableau1832[[#This Row],[Effectif validé]]-Tableau1832[[#This Row],[Effectif proposé par le groupe de travail]]</f>
        <v>0</v>
      </c>
      <c r="J24" s="104"/>
    </row>
    <row r="25" spans="1:16" ht="40.9" customHeight="1" x14ac:dyDescent="0.25">
      <c r="A25" s="15"/>
      <c r="B25" s="14" t="s">
        <v>108</v>
      </c>
      <c r="C25" s="63"/>
      <c r="D25" s="62">
        <v>1</v>
      </c>
      <c r="E25" s="103">
        <v>5678</v>
      </c>
      <c r="F25" s="60">
        <f t="shared" si="0"/>
        <v>3.0858695652173913</v>
      </c>
      <c r="G25" s="59">
        <v>1</v>
      </c>
      <c r="H25" s="58">
        <f>+Tableau1832[[#This Row],[Effectif validé]]-Tableau1832[[#This Row],[Effectif proposé par le groupe de travail]]</f>
        <v>0</v>
      </c>
    </row>
    <row r="26" spans="1:16" ht="21" customHeight="1" x14ac:dyDescent="0.25">
      <c r="A26" s="15"/>
      <c r="B26" s="14" t="s">
        <v>107</v>
      </c>
      <c r="C26" s="63"/>
      <c r="D26" s="62">
        <v>1</v>
      </c>
      <c r="E26" s="61"/>
      <c r="F26" s="60">
        <f t="shared" si="0"/>
        <v>0</v>
      </c>
      <c r="G26" s="59">
        <v>1</v>
      </c>
      <c r="H26" s="58">
        <f>+Tableau1832[[#This Row],[Effectif validé]]-Tableau1832[[#This Row],[Effectif proposé par le groupe de travail]]</f>
        <v>0</v>
      </c>
      <c r="P26">
        <v>2180</v>
      </c>
    </row>
    <row r="27" spans="1:16" ht="21.6" customHeight="1" x14ac:dyDescent="0.25">
      <c r="A27" s="15"/>
      <c r="B27" s="14" t="s">
        <v>106</v>
      </c>
      <c r="C27" s="63"/>
      <c r="D27" s="62">
        <v>1</v>
      </c>
      <c r="E27" s="61"/>
      <c r="F27" s="60">
        <f t="shared" si="0"/>
        <v>0</v>
      </c>
      <c r="G27" s="59">
        <v>1</v>
      </c>
      <c r="H27" s="58">
        <f>+Tableau1832[[#This Row],[Effectif validé]]-Tableau1832[[#This Row],[Effectif proposé par le groupe de travail]]</f>
        <v>0</v>
      </c>
    </row>
    <row r="28" spans="1:16" ht="21" customHeight="1" x14ac:dyDescent="0.25">
      <c r="A28" s="15"/>
      <c r="B28" s="14" t="s">
        <v>105</v>
      </c>
      <c r="C28" s="63"/>
      <c r="D28" s="62">
        <v>1</v>
      </c>
      <c r="E28" s="61"/>
      <c r="F28" s="60">
        <f t="shared" si="0"/>
        <v>0</v>
      </c>
      <c r="G28" s="59">
        <v>1</v>
      </c>
      <c r="H28" s="58">
        <f>+Tableau1832[[#This Row],[Effectif validé]]-Tableau1832[[#This Row],[Effectif proposé par le groupe de travail]]</f>
        <v>0</v>
      </c>
    </row>
    <row r="29" spans="1:16" ht="48" customHeight="1" x14ac:dyDescent="0.25">
      <c r="A29" s="15" t="s">
        <v>104</v>
      </c>
      <c r="B29" s="14" t="s">
        <v>103</v>
      </c>
      <c r="C29" s="63"/>
      <c r="D29" s="62">
        <v>1</v>
      </c>
      <c r="E29" s="103">
        <v>3001</v>
      </c>
      <c r="F29" s="60">
        <f t="shared" si="0"/>
        <v>1.6309782608695653</v>
      </c>
      <c r="G29" s="59">
        <v>1</v>
      </c>
      <c r="H29" s="58">
        <f>+Tableau1832[[#This Row],[Effectif validé]]-Tableau1832[[#This Row],[Effectif proposé par le groupe de travail]]</f>
        <v>0</v>
      </c>
    </row>
    <row r="30" spans="1:16" ht="48" customHeight="1" x14ac:dyDescent="0.25">
      <c r="A30" s="15"/>
      <c r="B30" s="14" t="s">
        <v>102</v>
      </c>
      <c r="C30" s="63"/>
      <c r="D30" s="62">
        <v>2</v>
      </c>
      <c r="E30" s="103">
        <v>3870</v>
      </c>
      <c r="F30" s="60">
        <f t="shared" si="0"/>
        <v>2.1032608695652173</v>
      </c>
      <c r="G30" s="59">
        <v>3</v>
      </c>
      <c r="H30" s="58">
        <f>+Tableau1832[[#This Row],[Effectif validé]]-Tableau1832[[#This Row],[Effectif proposé par le groupe de travail]]</f>
        <v>1</v>
      </c>
    </row>
    <row r="31" spans="1:16" ht="31.5" x14ac:dyDescent="0.25">
      <c r="A31" s="15"/>
      <c r="B31" s="14" t="s">
        <v>101</v>
      </c>
      <c r="C31" s="63"/>
      <c r="D31" s="62">
        <v>1</v>
      </c>
      <c r="E31" s="103">
        <f>E30/3</f>
        <v>1290</v>
      </c>
      <c r="F31" s="60">
        <f t="shared" si="0"/>
        <v>0.70108695652173914</v>
      </c>
      <c r="G31" s="59">
        <v>1</v>
      </c>
      <c r="H31" s="58">
        <f>+Tableau1832[[#This Row],[Effectif validé]]-Tableau1832[[#This Row],[Effectif proposé par le groupe de travail]]</f>
        <v>0</v>
      </c>
    </row>
    <row r="32" spans="1:16" x14ac:dyDescent="0.25">
      <c r="A32" s="15"/>
      <c r="B32" s="14" t="s">
        <v>100</v>
      </c>
      <c r="C32" s="63"/>
      <c r="D32" s="62">
        <v>3</v>
      </c>
      <c r="E32" s="61"/>
      <c r="F32" s="60"/>
      <c r="G32" s="59">
        <v>3</v>
      </c>
      <c r="H32" s="58">
        <f>+Tableau1832[[#This Row],[Effectif validé]]-Tableau1832[[#This Row],[Effectif proposé par le groupe de travail]]</f>
        <v>0</v>
      </c>
    </row>
    <row r="33" spans="1:8" ht="48" customHeight="1" x14ac:dyDescent="0.25">
      <c r="A33" s="15" t="s">
        <v>99</v>
      </c>
      <c r="B33" s="14" t="s">
        <v>98</v>
      </c>
      <c r="C33" s="63"/>
      <c r="D33" s="62">
        <v>1</v>
      </c>
      <c r="E33" s="103">
        <v>1904</v>
      </c>
      <c r="F33" s="60">
        <f t="shared" si="0"/>
        <v>1.0347826086956522</v>
      </c>
      <c r="G33" s="59">
        <v>1</v>
      </c>
      <c r="H33" s="58">
        <f>+Tableau1832[[#This Row],[Effectif validé]]-Tableau1832[[#This Row],[Effectif proposé par le groupe de travail]]</f>
        <v>0</v>
      </c>
    </row>
    <row r="34" spans="1:8" x14ac:dyDescent="0.25">
      <c r="A34" s="15"/>
      <c r="B34" s="14" t="s">
        <v>97</v>
      </c>
      <c r="C34" s="63"/>
      <c r="D34" s="62">
        <v>1</v>
      </c>
      <c r="E34" s="103">
        <v>1128</v>
      </c>
      <c r="F34" s="60">
        <f t="shared" si="0"/>
        <v>0.61304347826086958</v>
      </c>
      <c r="G34" s="59">
        <v>1</v>
      </c>
      <c r="H34" s="58">
        <f>+Tableau1832[[#This Row],[Effectif validé]]-Tableau1832[[#This Row],[Effectif proposé par le groupe de travail]]</f>
        <v>0</v>
      </c>
    </row>
    <row r="35" spans="1:8" x14ac:dyDescent="0.25">
      <c r="A35" s="15"/>
      <c r="B35" s="14" t="s">
        <v>96</v>
      </c>
      <c r="C35" s="63"/>
      <c r="D35" s="62">
        <v>1</v>
      </c>
      <c r="E35" s="103">
        <v>1734</v>
      </c>
      <c r="F35" s="60">
        <f t="shared" si="0"/>
        <v>0.94239130434782614</v>
      </c>
      <c r="G35" s="59">
        <v>1</v>
      </c>
      <c r="H35" s="58">
        <f>+Tableau1832[[#This Row],[Effectif validé]]-Tableau1832[[#This Row],[Effectif proposé par le groupe de travail]]</f>
        <v>0</v>
      </c>
    </row>
    <row r="36" spans="1:8" ht="21" customHeight="1" x14ac:dyDescent="0.25">
      <c r="A36" s="105" t="s">
        <v>0</v>
      </c>
      <c r="B36" s="106"/>
      <c r="C36" s="107">
        <v>35</v>
      </c>
      <c r="D36" s="107">
        <f t="shared" ref="D36" si="1">SUM(D5:D35)</f>
        <v>41</v>
      </c>
      <c r="E36" s="107"/>
      <c r="F36" s="108"/>
      <c r="G36" s="107">
        <f>SUM(G5:G35)</f>
        <v>45</v>
      </c>
      <c r="H36" s="109">
        <f>+Tableau1832[[#This Row],[Effectif validé]]-Tableau1832[[#This Row],[Effectif proposé par le groupe de travail]]</f>
        <v>4</v>
      </c>
    </row>
  </sheetData>
  <mergeCells count="1">
    <mergeCell ref="A2:F2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21"/>
  <sheetViews>
    <sheetView topLeftCell="A7" zoomScale="106" zoomScaleNormal="106" workbookViewId="0">
      <selection activeCell="J17" sqref="J17"/>
    </sheetView>
  </sheetViews>
  <sheetFormatPr baseColWidth="10" defaultColWidth="11.42578125" defaultRowHeight="18.75" x14ac:dyDescent="0.3"/>
  <cols>
    <col min="1" max="1" width="33" style="90" customWidth="1"/>
    <col min="2" max="2" width="29.7109375" style="90" customWidth="1"/>
    <col min="3" max="3" width="14.5703125" style="90" customWidth="1"/>
    <col min="4" max="4" width="14" style="90" customWidth="1"/>
    <col min="5" max="5" width="12.85546875" style="90" customWidth="1"/>
    <col min="6" max="6" width="13.5703125" style="90" customWidth="1"/>
    <col min="7" max="7" width="11.42578125" style="91"/>
    <col min="8" max="16384" width="11.42578125" style="90"/>
  </cols>
  <sheetData>
    <row r="1" spans="1:12" ht="18" x14ac:dyDescent="0.25">
      <c r="A1" s="156" t="s">
        <v>193</v>
      </c>
      <c r="B1" s="156"/>
      <c r="C1" s="156"/>
      <c r="D1" s="156"/>
      <c r="E1" s="156"/>
      <c r="F1" s="156"/>
      <c r="G1" s="95"/>
      <c r="H1" s="94"/>
      <c r="I1" s="94"/>
    </row>
    <row r="2" spans="1:12" ht="18" x14ac:dyDescent="0.25">
      <c r="A2" s="54"/>
      <c r="B2" s="54"/>
      <c r="C2" s="54"/>
      <c r="D2" s="54"/>
      <c r="E2" s="54"/>
      <c r="F2" s="54"/>
      <c r="G2" s="93"/>
      <c r="H2" s="54"/>
      <c r="I2" s="54"/>
    </row>
    <row r="4" spans="1:12" ht="63" x14ac:dyDescent="0.25">
      <c r="A4" s="26" t="s">
        <v>51</v>
      </c>
      <c r="B4" s="24" t="s">
        <v>50</v>
      </c>
      <c r="C4" s="24" t="s">
        <v>49</v>
      </c>
      <c r="D4" s="24" t="s">
        <v>48</v>
      </c>
      <c r="E4" s="24" t="s">
        <v>47</v>
      </c>
      <c r="F4" s="24" t="s">
        <v>46</v>
      </c>
      <c r="G4" s="24" t="s">
        <v>45</v>
      </c>
      <c r="H4" s="25" t="s">
        <v>44</v>
      </c>
      <c r="K4" s="133"/>
      <c r="L4" s="133"/>
    </row>
    <row r="5" spans="1:12" ht="15.75" x14ac:dyDescent="0.25">
      <c r="A5" s="22"/>
      <c r="B5" s="19" t="s">
        <v>192</v>
      </c>
      <c r="C5" s="18"/>
      <c r="D5" s="18">
        <v>1</v>
      </c>
      <c r="E5" s="18"/>
      <c r="F5" s="92"/>
      <c r="G5" s="143">
        <v>1</v>
      </c>
      <c r="H5" s="58">
        <f>+Tableau1327[[#This Row],[Effectif validé]]-Tableau1327[[#This Row],[Effectif proposé par le groupe de travail]]</f>
        <v>0</v>
      </c>
    </row>
    <row r="6" spans="1:12" ht="15.75" x14ac:dyDescent="0.25">
      <c r="A6" s="22" t="s">
        <v>191</v>
      </c>
      <c r="B6" s="19" t="s">
        <v>190</v>
      </c>
      <c r="C6" s="18"/>
      <c r="D6" s="18">
        <v>1</v>
      </c>
      <c r="E6" s="18"/>
      <c r="F6" s="92"/>
      <c r="G6" s="34">
        <v>1</v>
      </c>
      <c r="H6" s="58">
        <f>+Tableau1327[[#This Row],[Effectif validé]]-Tableau1327[[#This Row],[Effectif proposé par le groupe de travail]]</f>
        <v>0</v>
      </c>
    </row>
    <row r="7" spans="1:12" ht="15.75" x14ac:dyDescent="0.25">
      <c r="A7" s="22"/>
      <c r="B7" s="19" t="s">
        <v>189</v>
      </c>
      <c r="C7" s="18"/>
      <c r="D7" s="18">
        <v>3</v>
      </c>
      <c r="E7" s="18"/>
      <c r="F7" s="92"/>
      <c r="G7" s="34">
        <v>3</v>
      </c>
      <c r="H7" s="58">
        <f>+Tableau1327[[#This Row],[Effectif validé]]-Tableau1327[[#This Row],[Effectif proposé par le groupe de travail]]</f>
        <v>0</v>
      </c>
    </row>
    <row r="8" spans="1:12" ht="15.75" x14ac:dyDescent="0.25">
      <c r="A8" s="22"/>
      <c r="B8" s="19" t="s">
        <v>188</v>
      </c>
      <c r="C8" s="134"/>
      <c r="D8" s="18">
        <v>2</v>
      </c>
      <c r="E8" s="18"/>
      <c r="F8" s="92"/>
      <c r="G8" s="34">
        <v>2</v>
      </c>
      <c r="H8" s="58">
        <f>+Tableau1327[[#This Row],[Effectif validé]]-Tableau1327[[#This Row],[Effectif proposé par le groupe de travail]]</f>
        <v>0</v>
      </c>
    </row>
    <row r="9" spans="1:12" ht="15.75" x14ac:dyDescent="0.25">
      <c r="A9" s="22"/>
      <c r="B9" s="19" t="s">
        <v>187</v>
      </c>
      <c r="C9" s="18"/>
      <c r="D9" s="18">
        <v>15</v>
      </c>
      <c r="E9" s="18"/>
      <c r="F9" s="92"/>
      <c r="G9" s="34">
        <v>15</v>
      </c>
      <c r="H9" s="58">
        <f>+Tableau1327[[#This Row],[Effectif validé]]-Tableau1327[[#This Row],[Effectif proposé par le groupe de travail]]</f>
        <v>0</v>
      </c>
    </row>
    <row r="10" spans="1:12" ht="31.5" x14ac:dyDescent="0.25">
      <c r="A10" s="22" t="s">
        <v>30</v>
      </c>
      <c r="B10" s="19" t="s">
        <v>63</v>
      </c>
      <c r="C10" s="18"/>
      <c r="D10" s="18">
        <v>1</v>
      </c>
      <c r="E10" s="18"/>
      <c r="F10" s="92"/>
      <c r="G10" s="34">
        <v>1</v>
      </c>
      <c r="H10" s="58">
        <f>+Tableau1327[[#This Row],[Effectif validé]]-Tableau1327[[#This Row],[Effectif proposé par le groupe de travail]]</f>
        <v>0</v>
      </c>
    </row>
    <row r="11" spans="1:12" ht="31.5" x14ac:dyDescent="0.25">
      <c r="A11" s="135"/>
      <c r="B11" s="136" t="s">
        <v>316</v>
      </c>
      <c r="C11" s="18"/>
      <c r="D11" s="18">
        <v>1</v>
      </c>
      <c r="E11" s="18"/>
      <c r="F11" s="92"/>
      <c r="G11" s="34">
        <v>1</v>
      </c>
      <c r="H11" s="58">
        <f>+Tableau1327[[#This Row],[Effectif validé]]-Tableau1327[[#This Row],[Effectif proposé par le groupe de travail]]</f>
        <v>0</v>
      </c>
    </row>
    <row r="12" spans="1:12" ht="31.5" x14ac:dyDescent="0.25">
      <c r="A12" s="22" t="s">
        <v>27</v>
      </c>
      <c r="B12" s="19" t="s">
        <v>63</v>
      </c>
      <c r="C12" s="18"/>
      <c r="D12" s="18">
        <v>1</v>
      </c>
      <c r="E12" s="18"/>
      <c r="F12" s="92"/>
      <c r="G12" s="34">
        <v>1</v>
      </c>
      <c r="H12" s="58">
        <f>+Tableau1327[[#This Row],[Effectif validé]]-Tableau1327[[#This Row],[Effectif proposé par le groupe de travail]]</f>
        <v>0</v>
      </c>
    </row>
    <row r="13" spans="1:12" ht="40.5" customHeight="1" x14ac:dyDescent="0.25">
      <c r="A13" s="135"/>
      <c r="B13" s="136" t="s">
        <v>317</v>
      </c>
      <c r="C13" s="18"/>
      <c r="D13" s="18">
        <v>0</v>
      </c>
      <c r="E13" s="18"/>
      <c r="F13" s="92"/>
      <c r="G13" s="34">
        <v>0</v>
      </c>
      <c r="H13" s="58">
        <f>+Tableau1327[[#This Row],[Effectif validé]]-Tableau1327[[#This Row],[Effectif proposé par le groupe de travail]]</f>
        <v>0</v>
      </c>
    </row>
    <row r="14" spans="1:12" ht="40.5" customHeight="1" x14ac:dyDescent="0.25">
      <c r="A14" s="22" t="s">
        <v>186</v>
      </c>
      <c r="B14" s="19" t="s">
        <v>63</v>
      </c>
      <c r="C14" s="18"/>
      <c r="D14" s="18">
        <v>1</v>
      </c>
      <c r="E14" s="18">
        <v>2936.3</v>
      </c>
      <c r="F14" s="92">
        <f t="shared" ref="F14:F18" si="0">E14/1840</f>
        <v>1.5958152173913045</v>
      </c>
      <c r="G14" s="34">
        <v>1</v>
      </c>
      <c r="H14" s="58">
        <f>+Tableau1327[[#This Row],[Effectif validé]]-Tableau1327[[#This Row],[Effectif proposé par le groupe de travail]]</f>
        <v>0</v>
      </c>
    </row>
    <row r="15" spans="1:12" ht="37.5" customHeight="1" x14ac:dyDescent="0.25">
      <c r="A15" s="22"/>
      <c r="B15" s="19" t="s">
        <v>185</v>
      </c>
      <c r="C15" s="18"/>
      <c r="D15" s="18">
        <v>2</v>
      </c>
      <c r="E15" s="18">
        <v>907.4</v>
      </c>
      <c r="F15" s="92">
        <f t="shared" si="0"/>
        <v>0.49315217391304345</v>
      </c>
      <c r="G15" s="34">
        <v>2</v>
      </c>
      <c r="H15" s="58">
        <f>+Tableau1327[[#This Row],[Effectif validé]]-Tableau1327[[#This Row],[Effectif proposé par le groupe de travail]]</f>
        <v>0</v>
      </c>
    </row>
    <row r="16" spans="1:12" ht="45.75" customHeight="1" x14ac:dyDescent="0.25">
      <c r="A16" s="22" t="s">
        <v>184</v>
      </c>
      <c r="B16" s="19" t="s">
        <v>183</v>
      </c>
      <c r="C16" s="18"/>
      <c r="D16" s="18">
        <v>1</v>
      </c>
      <c r="E16" s="18">
        <v>1209</v>
      </c>
      <c r="F16" s="92">
        <f t="shared" si="0"/>
        <v>0.6570652173913043</v>
      </c>
      <c r="G16" s="34">
        <v>1</v>
      </c>
      <c r="H16" s="58">
        <f>+Tableau1327[[#This Row],[Effectif validé]]-Tableau1327[[#This Row],[Effectif proposé par le groupe de travail]]</f>
        <v>0</v>
      </c>
    </row>
    <row r="17" spans="1:8" ht="31.5" x14ac:dyDescent="0.25">
      <c r="A17" s="22"/>
      <c r="B17" s="19" t="s">
        <v>182</v>
      </c>
      <c r="C17" s="18"/>
      <c r="D17" s="18">
        <v>1</v>
      </c>
      <c r="E17" s="18">
        <v>1058.23</v>
      </c>
      <c r="F17" s="92">
        <f t="shared" si="0"/>
        <v>0.575125</v>
      </c>
      <c r="G17" s="34">
        <v>1</v>
      </c>
      <c r="H17" s="58">
        <f>+Tableau1327[[#This Row],[Effectif validé]]-Tableau1327[[#This Row],[Effectif proposé par le groupe de travail]]</f>
        <v>0</v>
      </c>
    </row>
    <row r="18" spans="1:8" ht="47.25" x14ac:dyDescent="0.25">
      <c r="A18" s="22" t="s">
        <v>181</v>
      </c>
      <c r="B18" s="19" t="s">
        <v>180</v>
      </c>
      <c r="C18" s="18"/>
      <c r="D18" s="18">
        <v>1</v>
      </c>
      <c r="E18" s="18">
        <v>4404</v>
      </c>
      <c r="F18" s="92">
        <f t="shared" si="0"/>
        <v>2.3934782608695651</v>
      </c>
      <c r="G18" s="34">
        <v>1</v>
      </c>
      <c r="H18" s="58">
        <f>+Tableau1327[[#This Row],[Effectif validé]]-Tableau1327[[#This Row],[Effectif proposé par le groupe de travail]]</f>
        <v>0</v>
      </c>
    </row>
    <row r="19" spans="1:8" ht="47.25" customHeight="1" x14ac:dyDescent="0.25">
      <c r="A19" s="22"/>
      <c r="B19" s="19" t="s">
        <v>179</v>
      </c>
      <c r="C19" s="18"/>
      <c r="D19" s="18">
        <v>2</v>
      </c>
      <c r="E19" s="18">
        <v>2435.6</v>
      </c>
      <c r="F19" s="92">
        <f>E19/1840</f>
        <v>1.3236956521739129</v>
      </c>
      <c r="G19" s="34">
        <v>2</v>
      </c>
      <c r="H19" s="58">
        <f>+Tableau1327[[#This Row],[Effectif validé]]-Tableau1327[[#This Row],[Effectif proposé par le groupe de travail]]</f>
        <v>0</v>
      </c>
    </row>
    <row r="20" spans="1:8" ht="45.75" customHeight="1" x14ac:dyDescent="0.25">
      <c r="A20" s="119" t="s">
        <v>0</v>
      </c>
      <c r="B20" s="106"/>
      <c r="C20" s="107" t="s">
        <v>318</v>
      </c>
      <c r="D20" s="107">
        <f>SUM(D5:D19)</f>
        <v>33</v>
      </c>
      <c r="E20" s="108">
        <f>SUM(E5:E19)</f>
        <v>12950.53</v>
      </c>
      <c r="F20" s="108">
        <f>SUM(F5:F19)</f>
        <v>7.0383315217391305</v>
      </c>
      <c r="G20" s="107">
        <f>SUM(G5:G19)</f>
        <v>33</v>
      </c>
      <c r="H20" s="107">
        <f>SUM(H5:H19)</f>
        <v>0</v>
      </c>
    </row>
    <row r="21" spans="1:8" s="137" customFormat="1" ht="20.45" customHeight="1" x14ac:dyDescent="0.3">
      <c r="A21" s="157"/>
      <c r="B21" s="157"/>
      <c r="C21" s="157"/>
      <c r="D21" s="157"/>
      <c r="E21" s="157"/>
      <c r="F21" s="90"/>
      <c r="G21" s="91"/>
      <c r="H21" s="90"/>
    </row>
  </sheetData>
  <mergeCells count="2">
    <mergeCell ref="A1:F1"/>
    <mergeCell ref="A21:E21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IGAT </vt:lpstr>
      <vt:lpstr>IRT ABIDJAN</vt:lpstr>
      <vt:lpstr>IRT INTERIEUR</vt:lpstr>
      <vt:lpstr>OED TP</vt:lpstr>
      <vt:lpstr>DSDI</vt:lpstr>
      <vt:lpstr>DQN</vt:lpstr>
      <vt:lpstr>DCRP </vt:lpstr>
      <vt:lpstr>CRC-TP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NIAMBE, AYA CYNTHIA MASSANDJE EPSE COCO</dc:creator>
  <cp:lastModifiedBy>ANTHELME ADOU KOUASSI</cp:lastModifiedBy>
  <dcterms:created xsi:type="dcterms:W3CDTF">2023-10-30T15:19:00Z</dcterms:created>
  <dcterms:modified xsi:type="dcterms:W3CDTF">2024-01-10T07:48:22Z</dcterms:modified>
</cp:coreProperties>
</file>